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AppData\Local\Microsoft\Windows\INetCache\Content.Outlook\GDJ3C17H\"/>
    </mc:Choice>
  </mc:AlternateContent>
  <xr:revisionPtr revIDLastSave="0" documentId="13_ncr:1_{13667946-A1E0-454F-BE06-BA59024B7362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Kryci list" sheetId="3" r:id="rId1"/>
    <sheet name="Rekapitulacia" sheetId="4" r:id="rId2"/>
    <sheet name="Prehlad" sheetId="5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3" l="1"/>
  <c r="J30" i="3" s="1"/>
  <c r="W156" i="5"/>
  <c r="W158" i="5" s="1"/>
  <c r="G33" i="4" s="1"/>
  <c r="N156" i="5"/>
  <c r="N158" i="5" s="1"/>
  <c r="F33" i="4" s="1"/>
  <c r="L156" i="5"/>
  <c r="L158" i="5" s="1"/>
  <c r="E33" i="4" s="1"/>
  <c r="I156" i="5"/>
  <c r="I158" i="5" s="1"/>
  <c r="C33" i="4" s="1"/>
  <c r="J155" i="5"/>
  <c r="H155" i="5"/>
  <c r="J154" i="5"/>
  <c r="H154" i="5"/>
  <c r="J153" i="5"/>
  <c r="H153" i="5"/>
  <c r="J151" i="5"/>
  <c r="H151" i="5"/>
  <c r="W145" i="5"/>
  <c r="G29" i="4" s="1"/>
  <c r="N145" i="5"/>
  <c r="F29" i="4" s="1"/>
  <c r="L145" i="5"/>
  <c r="E29" i="4" s="1"/>
  <c r="J144" i="5"/>
  <c r="H144" i="5"/>
  <c r="J143" i="5"/>
  <c r="I143" i="5"/>
  <c r="I145" i="5" s="1"/>
  <c r="J142" i="5"/>
  <c r="J145" i="5" s="1"/>
  <c r="H142" i="5"/>
  <c r="H145" i="5" s="1"/>
  <c r="F26" i="4"/>
  <c r="C26" i="4"/>
  <c r="W136" i="5"/>
  <c r="G26" i="4" s="1"/>
  <c r="N136" i="5"/>
  <c r="I136" i="5"/>
  <c r="L135" i="5"/>
  <c r="L136" i="5" s="1"/>
  <c r="E26" i="4" s="1"/>
  <c r="J135" i="5"/>
  <c r="H135" i="5"/>
  <c r="J134" i="5"/>
  <c r="J136" i="5" s="1"/>
  <c r="H134" i="5"/>
  <c r="W131" i="5"/>
  <c r="G25" i="4" s="1"/>
  <c r="N131" i="5"/>
  <c r="F25" i="4" s="1"/>
  <c r="I131" i="5"/>
  <c r="C25" i="4" s="1"/>
  <c r="L130" i="5"/>
  <c r="L131" i="5" s="1"/>
  <c r="E25" i="4" s="1"/>
  <c r="J130" i="5"/>
  <c r="J131" i="5" s="1"/>
  <c r="H130" i="5"/>
  <c r="H131" i="5" s="1"/>
  <c r="B25" i="4" s="1"/>
  <c r="W127" i="5"/>
  <c r="G24" i="4" s="1"/>
  <c r="J126" i="5"/>
  <c r="H126" i="5"/>
  <c r="L125" i="5"/>
  <c r="J125" i="5"/>
  <c r="J127" i="5" s="1"/>
  <c r="I125" i="5"/>
  <c r="L124" i="5"/>
  <c r="J124" i="5"/>
  <c r="I124" i="5"/>
  <c r="L123" i="5"/>
  <c r="J123" i="5"/>
  <c r="I123" i="5"/>
  <c r="I127" i="5"/>
  <c r="C24" i="4" s="1"/>
  <c r="J122" i="5"/>
  <c r="H122" i="5"/>
  <c r="N121" i="5"/>
  <c r="N127" i="5" s="1"/>
  <c r="F24" i="4" s="1"/>
  <c r="J121" i="5"/>
  <c r="H121" i="5"/>
  <c r="W118" i="5"/>
  <c r="G23" i="4" s="1"/>
  <c r="N118" i="5"/>
  <c r="F23" i="4" s="1"/>
  <c r="J117" i="5"/>
  <c r="H117" i="5"/>
  <c r="J116" i="5"/>
  <c r="I116" i="5"/>
  <c r="L115" i="5"/>
  <c r="J115" i="5"/>
  <c r="H115" i="5"/>
  <c r="H118" i="5" s="1"/>
  <c r="B23" i="4" s="1"/>
  <c r="J114" i="5"/>
  <c r="I114" i="5"/>
  <c r="L113" i="5"/>
  <c r="J113" i="5"/>
  <c r="I113" i="5"/>
  <c r="L112" i="5"/>
  <c r="J112" i="5"/>
  <c r="J118" i="5" s="1"/>
  <c r="E118" i="5" s="1"/>
  <c r="I112" i="5"/>
  <c r="I118" i="5" s="1"/>
  <c r="C23" i="4" s="1"/>
  <c r="L111" i="5"/>
  <c r="L118" i="5" s="1"/>
  <c r="E23" i="4" s="1"/>
  <c r="J111" i="5"/>
  <c r="H111" i="5"/>
  <c r="F22" i="4"/>
  <c r="W108" i="5"/>
  <c r="G22" i="4" s="1"/>
  <c r="N108" i="5"/>
  <c r="I108" i="5"/>
  <c r="C22" i="4" s="1"/>
  <c r="J107" i="5"/>
  <c r="H107" i="5"/>
  <c r="L106" i="5"/>
  <c r="J106" i="5"/>
  <c r="H106" i="5"/>
  <c r="L105" i="5"/>
  <c r="J105" i="5"/>
  <c r="H105" i="5"/>
  <c r="L104" i="5"/>
  <c r="J104" i="5"/>
  <c r="H104" i="5"/>
  <c r="L103" i="5"/>
  <c r="J103" i="5"/>
  <c r="H103" i="5"/>
  <c r="W100" i="5"/>
  <c r="G21" i="4" s="1"/>
  <c r="N100" i="5"/>
  <c r="F21" i="4" s="1"/>
  <c r="J99" i="5"/>
  <c r="H99" i="5"/>
  <c r="L98" i="5"/>
  <c r="J98" i="5"/>
  <c r="H98" i="5"/>
  <c r="L97" i="5"/>
  <c r="J97" i="5"/>
  <c r="I97" i="5"/>
  <c r="L96" i="5"/>
  <c r="J96" i="5"/>
  <c r="H96" i="5"/>
  <c r="J95" i="5"/>
  <c r="I95" i="5"/>
  <c r="J94" i="5"/>
  <c r="H94" i="5"/>
  <c r="L92" i="5"/>
  <c r="J92" i="5"/>
  <c r="H92" i="5"/>
  <c r="L91" i="5"/>
  <c r="J91" i="5"/>
  <c r="I91" i="5"/>
  <c r="J90" i="5"/>
  <c r="H90" i="5"/>
  <c r="J89" i="5"/>
  <c r="I89" i="5"/>
  <c r="J88" i="5"/>
  <c r="H88" i="5"/>
  <c r="L87" i="5"/>
  <c r="J87" i="5"/>
  <c r="I87" i="5"/>
  <c r="L86" i="5"/>
  <c r="J86" i="5"/>
  <c r="J100" i="5" s="1"/>
  <c r="D21" i="4" s="1"/>
  <c r="H86" i="5"/>
  <c r="L85" i="5"/>
  <c r="J85" i="5"/>
  <c r="H85" i="5"/>
  <c r="W82" i="5"/>
  <c r="G20" i="4" s="1"/>
  <c r="N82" i="5"/>
  <c r="F20" i="4" s="1"/>
  <c r="I82" i="5"/>
  <c r="C20" i="4" s="1"/>
  <c r="J81" i="5"/>
  <c r="H81" i="5"/>
  <c r="L80" i="5"/>
  <c r="L82" i="5" s="1"/>
  <c r="E20" i="4" s="1"/>
  <c r="J80" i="5"/>
  <c r="H80" i="5"/>
  <c r="J79" i="5"/>
  <c r="H79" i="5"/>
  <c r="W76" i="5"/>
  <c r="G19" i="4" s="1"/>
  <c r="J75" i="5"/>
  <c r="H75" i="5"/>
  <c r="J74" i="5"/>
  <c r="H74" i="5"/>
  <c r="J73" i="5"/>
  <c r="H73" i="5"/>
  <c r="J72" i="5"/>
  <c r="H72" i="5"/>
  <c r="J71" i="5"/>
  <c r="H71" i="5"/>
  <c r="L70" i="5"/>
  <c r="J70" i="5"/>
  <c r="I70" i="5"/>
  <c r="I76" i="5" s="1"/>
  <c r="C19" i="4" s="1"/>
  <c r="L69" i="5"/>
  <c r="J69" i="5"/>
  <c r="I69" i="5"/>
  <c r="L68" i="5"/>
  <c r="J68" i="5"/>
  <c r="H68" i="5"/>
  <c r="N67" i="5"/>
  <c r="N76" i="5" s="1"/>
  <c r="L67" i="5"/>
  <c r="L76" i="5" s="1"/>
  <c r="J67" i="5"/>
  <c r="H67" i="5"/>
  <c r="E18" i="4"/>
  <c r="W64" i="5"/>
  <c r="G18" i="4" s="1"/>
  <c r="N64" i="5"/>
  <c r="F18" i="4" s="1"/>
  <c r="L64" i="5"/>
  <c r="J63" i="5"/>
  <c r="H63" i="5"/>
  <c r="J62" i="5"/>
  <c r="I62" i="5"/>
  <c r="J61" i="5"/>
  <c r="I61" i="5"/>
  <c r="I64" i="5" s="1"/>
  <c r="C18" i="4" s="1"/>
  <c r="J60" i="5"/>
  <c r="H60" i="5"/>
  <c r="H64" i="5" s="1"/>
  <c r="B18" i="4" s="1"/>
  <c r="E17" i="4"/>
  <c r="W57" i="5"/>
  <c r="N57" i="5"/>
  <c r="F17" i="4" s="1"/>
  <c r="L57" i="5"/>
  <c r="J56" i="5"/>
  <c r="H56" i="5"/>
  <c r="J55" i="5"/>
  <c r="J57" i="5" s="1"/>
  <c r="I55" i="5"/>
  <c r="I57" i="5" s="1"/>
  <c r="C17" i="4" s="1"/>
  <c r="J54" i="5"/>
  <c r="H54" i="5"/>
  <c r="W48" i="5"/>
  <c r="G14" i="4" s="1"/>
  <c r="J47" i="5"/>
  <c r="H47" i="5"/>
  <c r="J46" i="5"/>
  <c r="H46" i="5"/>
  <c r="J45" i="5"/>
  <c r="H45" i="5"/>
  <c r="J44" i="5"/>
  <c r="H44" i="5"/>
  <c r="J43" i="5"/>
  <c r="H43" i="5"/>
  <c r="J42" i="5"/>
  <c r="H42" i="5"/>
  <c r="J41" i="5"/>
  <c r="H41" i="5"/>
  <c r="N40" i="5"/>
  <c r="J40" i="5"/>
  <c r="H40" i="5"/>
  <c r="N39" i="5"/>
  <c r="N48" i="5" s="1"/>
  <c r="F14" i="4" s="1"/>
  <c r="L39" i="5"/>
  <c r="J39" i="5"/>
  <c r="H39" i="5"/>
  <c r="L38" i="5"/>
  <c r="J38" i="5"/>
  <c r="I38" i="5"/>
  <c r="I48" i="5" s="1"/>
  <c r="J37" i="5"/>
  <c r="H37" i="5"/>
  <c r="J36" i="5"/>
  <c r="H36" i="5"/>
  <c r="J35" i="5"/>
  <c r="H35" i="5"/>
  <c r="J34" i="5"/>
  <c r="H34" i="5"/>
  <c r="L33" i="5"/>
  <c r="J33" i="5"/>
  <c r="H33" i="5"/>
  <c r="L32" i="5"/>
  <c r="J32" i="5"/>
  <c r="H32" i="5"/>
  <c r="J31" i="5"/>
  <c r="H31" i="5"/>
  <c r="L29" i="5"/>
  <c r="J29" i="5"/>
  <c r="H29" i="5"/>
  <c r="J28" i="5"/>
  <c r="J48" i="5" s="1"/>
  <c r="H28" i="5"/>
  <c r="W25" i="5"/>
  <c r="G13" i="4" s="1"/>
  <c r="N25" i="5"/>
  <c r="F13" i="4" s="1"/>
  <c r="I25" i="5"/>
  <c r="C13" i="4" s="1"/>
  <c r="L24" i="5"/>
  <c r="J24" i="5"/>
  <c r="H24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J25" i="5" s="1"/>
  <c r="H19" i="5"/>
  <c r="C12" i="4"/>
  <c r="W16" i="5"/>
  <c r="W50" i="5" s="1"/>
  <c r="N16" i="5"/>
  <c r="F12" i="4" s="1"/>
  <c r="I16" i="5"/>
  <c r="L15" i="5"/>
  <c r="J15" i="5"/>
  <c r="H15" i="5"/>
  <c r="L14" i="5"/>
  <c r="L16" i="5" s="1"/>
  <c r="J14" i="5"/>
  <c r="J16" i="5" s="1"/>
  <c r="H14" i="5"/>
  <c r="H16" i="5" s="1"/>
  <c r="F12" i="3"/>
  <c r="J12" i="3"/>
  <c r="F13" i="3"/>
  <c r="J13" i="3"/>
  <c r="F14" i="3"/>
  <c r="J14" i="3"/>
  <c r="F19" i="3"/>
  <c r="J20" i="3"/>
  <c r="F26" i="3"/>
  <c r="J26" i="3"/>
  <c r="H127" i="5"/>
  <c r="B24" i="4" s="1"/>
  <c r="H108" i="5"/>
  <c r="B22" i="4" s="1"/>
  <c r="H100" i="5"/>
  <c r="B21" i="4" s="1"/>
  <c r="D17" i="4" l="1"/>
  <c r="E57" i="5"/>
  <c r="D13" i="4"/>
  <c r="E25" i="5"/>
  <c r="J64" i="5"/>
  <c r="D18" i="4" s="1"/>
  <c r="H76" i="5"/>
  <c r="B19" i="4" s="1"/>
  <c r="J82" i="5"/>
  <c r="I100" i="5"/>
  <c r="C21" i="4" s="1"/>
  <c r="L48" i="5"/>
  <c r="E14" i="4" s="1"/>
  <c r="L127" i="5"/>
  <c r="E24" i="4" s="1"/>
  <c r="L147" i="5"/>
  <c r="E30" i="4" s="1"/>
  <c r="L25" i="5"/>
  <c r="E13" i="4" s="1"/>
  <c r="H156" i="5"/>
  <c r="H158" i="5" s="1"/>
  <c r="B33" i="4" s="1"/>
  <c r="H57" i="5"/>
  <c r="L108" i="5"/>
  <c r="E22" i="4" s="1"/>
  <c r="J108" i="5"/>
  <c r="E108" i="5" s="1"/>
  <c r="J156" i="5"/>
  <c r="J158" i="5" s="1"/>
  <c r="H25" i="5"/>
  <c r="B13" i="4" s="1"/>
  <c r="L100" i="5"/>
  <c r="E21" i="4" s="1"/>
  <c r="H48" i="5"/>
  <c r="B14" i="4" s="1"/>
  <c r="W138" i="5"/>
  <c r="G27" i="4" s="1"/>
  <c r="J76" i="5"/>
  <c r="E76" i="5" s="1"/>
  <c r="H82" i="5"/>
  <c r="B20" i="4" s="1"/>
  <c r="H136" i="5"/>
  <c r="B26" i="4" s="1"/>
  <c r="D22" i="4"/>
  <c r="E64" i="5"/>
  <c r="D20" i="4"/>
  <c r="E82" i="5"/>
  <c r="B29" i="4"/>
  <c r="H147" i="5"/>
  <c r="F19" i="4"/>
  <c r="N138" i="5"/>
  <c r="F27" i="4" s="1"/>
  <c r="B12" i="4"/>
  <c r="H50" i="5"/>
  <c r="D25" i="4"/>
  <c r="E131" i="5"/>
  <c r="E145" i="5"/>
  <c r="J147" i="5"/>
  <c r="D29" i="4"/>
  <c r="E12" i="4"/>
  <c r="B17" i="4"/>
  <c r="H138" i="5"/>
  <c r="G15" i="4"/>
  <c r="J50" i="5"/>
  <c r="E16" i="5"/>
  <c r="D12" i="4"/>
  <c r="D14" i="4"/>
  <c r="E48" i="5"/>
  <c r="I50" i="5"/>
  <c r="C14" i="4"/>
  <c r="E19" i="4"/>
  <c r="L138" i="5"/>
  <c r="E27" i="4" s="1"/>
  <c r="E127" i="5"/>
  <c r="D24" i="4"/>
  <c r="E136" i="5"/>
  <c r="D26" i="4"/>
  <c r="I147" i="5"/>
  <c r="C29" i="4"/>
  <c r="B32" i="4"/>
  <c r="C32" i="4"/>
  <c r="D23" i="4"/>
  <c r="N147" i="5"/>
  <c r="F30" i="4" s="1"/>
  <c r="E32" i="4"/>
  <c r="I138" i="5"/>
  <c r="E100" i="5"/>
  <c r="N50" i="5"/>
  <c r="G12" i="4"/>
  <c r="G17" i="4"/>
  <c r="W147" i="5"/>
  <c r="G30" i="4" s="1"/>
  <c r="F32" i="4"/>
  <c r="G32" i="4"/>
  <c r="L50" i="5" l="1"/>
  <c r="J138" i="5"/>
  <c r="J160" i="5" s="1"/>
  <c r="E156" i="5"/>
  <c r="D19" i="4"/>
  <c r="D32" i="4"/>
  <c r="D16" i="3"/>
  <c r="H160" i="5"/>
  <c r="B36" i="4" s="1"/>
  <c r="B15" i="4"/>
  <c r="E17" i="3"/>
  <c r="C27" i="4"/>
  <c r="E18" i="3"/>
  <c r="C30" i="4"/>
  <c r="I160" i="5"/>
  <c r="C36" i="4" s="1"/>
  <c r="E16" i="3"/>
  <c r="C15" i="4"/>
  <c r="W160" i="5"/>
  <c r="G36" i="4" s="1"/>
  <c r="E15" i="4"/>
  <c r="L160" i="5"/>
  <c r="E36" i="4" s="1"/>
  <c r="D33" i="4"/>
  <c r="E158" i="5"/>
  <c r="E147" i="5"/>
  <c r="D30" i="4"/>
  <c r="D18" i="3"/>
  <c r="B30" i="4"/>
  <c r="D15" i="4"/>
  <c r="E50" i="5"/>
  <c r="N160" i="5"/>
  <c r="F36" i="4" s="1"/>
  <c r="F15" i="4"/>
  <c r="D17" i="3"/>
  <c r="B27" i="4"/>
  <c r="F18" i="3" l="1"/>
  <c r="E20" i="3"/>
  <c r="E138" i="5"/>
  <c r="D27" i="4"/>
  <c r="E160" i="5"/>
  <c r="D36" i="4"/>
  <c r="F17" i="3"/>
  <c r="D20" i="3"/>
  <c r="F16" i="3"/>
  <c r="F20" i="3" l="1"/>
  <c r="J28" i="3" s="1"/>
  <c r="I29" i="3" s="1"/>
  <c r="J29" i="3" s="1"/>
  <c r="J31" i="3" s="1"/>
</calcChain>
</file>

<file path=xl/sharedStrings.xml><?xml version="1.0" encoding="utf-8"?>
<sst xmlns="http://schemas.openxmlformats.org/spreadsheetml/2006/main" count="911" uniqueCount="398">
  <si>
    <t>b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</si>
  <si>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</si>
  <si>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</si>
  <si>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</si>
  <si>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</si>
  <si>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</si>
  <si>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</si>
  <si>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</si>
  <si>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</si>
  <si>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</si>
  <si>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</si>
  <si>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</si>
  <si>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</si>
  <si>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</si>
  <si>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</si>
  <si>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</si>
  <si>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</si>
  <si>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</si>
  <si>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</si>
  <si>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</si>
  <si>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</si>
  <si>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</si>
  <si>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</si>
  <si>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</si>
  <si>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</si>
  <si>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</si>
  <si>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</si>
  <si>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</si>
  <si>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</si>
  <si>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</si>
  <si>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</si>
  <si>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</si>
  <si>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</si>
  <si>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</si>
  <si>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</si>
  <si>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</si>
  <si>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</si>
  <si>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</si>
  <si>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</si>
  <si>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</si>
  <si>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</si>
  <si>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</si>
  <si>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</si>
  <si>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</si>
  <si>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</si>
  <si>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</si>
  <si>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</si>
  <si>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</si>
  <si>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</si>
  <si>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</si>
  <si>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</si>
  <si>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</si>
  <si>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</si>
  <si>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</si>
  <si>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</si>
  <si>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</si>
  <si>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</si>
  <si>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</si>
  <si>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</si>
  <si>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</si>
  <si>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</si>
  <si>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</si>
  <si>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</si>
  <si>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</si>
  <si>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</si>
  <si>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</si>
  <si>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</si>
  <si>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</si>
  <si>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</si>
  <si>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</si>
  <si>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</si>
  <si>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</si>
  <si>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</si>
  <si>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</si>
  <si>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</si>
  <si>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</si>
  <si>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</si>
  <si>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</si>
  <si>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</si>
  <si>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</si>
  <si>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</si>
  <si>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</si>
  <si>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</si>
  <si>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</si>
  <si>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</si>
  <si>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</si>
  <si>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</si>
  <si>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</si>
  <si>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</si>
  <si>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</si>
  <si>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</si>
  <si>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</si>
  <si>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</si>
  <si>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</si>
  <si>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</si>
  <si>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</si>
  <si>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</si>
  <si>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</si>
  <si>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</si>
  <si>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</si>
  <si>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</si>
  <si>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</si>
  <si>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</si>
  <si>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MOTOSAM, a.s. </t>
  </si>
  <si>
    <t xml:space="preserve">Spracoval:                                         </t>
  </si>
  <si>
    <t xml:space="preserve">Projektant: VIZUALDK projekt, s.r.o. </t>
  </si>
  <si>
    <t xml:space="preserve">JKSO : </t>
  </si>
  <si>
    <t>Objekt : Zníženie energetickej náročnosti automatovej haly</t>
  </si>
  <si>
    <t>Časť : s.</t>
  </si>
  <si>
    <t>Ceny</t>
  </si>
  <si>
    <t>Myjava, p.č. 1701</t>
  </si>
  <si>
    <t>JKSO :</t>
  </si>
  <si>
    <t xml:space="preserve">MOTOSAM, a.s. </t>
  </si>
  <si>
    <t>90716 Myjava</t>
  </si>
  <si>
    <t xml:space="preserve">VIZUALDK projekt, s.r.o. </t>
  </si>
  <si>
    <t>02601 Dolný Kubín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</si>
  <si>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</si>
  <si>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</si>
  <si>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</si>
  <si>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</si>
  <si>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</si>
  <si>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</si>
  <si>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Príprava staveniska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</si>
  <si>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</si>
  <si>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</si>
  <si>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</si>
  <si>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</si>
  <si>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</si>
  <si>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</si>
  <si>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3 - ZVISLÉ A KOMPLETNÉ KONŠTRUKCIE</t>
  </si>
  <si>
    <t>011</t>
  </si>
  <si>
    <t>311272120</t>
  </si>
  <si>
    <t>m3</t>
  </si>
  <si>
    <t xml:space="preserve">                    </t>
  </si>
  <si>
    <t>45.25.50</t>
  </si>
  <si>
    <t>311272123</t>
  </si>
  <si>
    <t xml:space="preserve">3 - ZVISLÉ A KOMPLETNÉ KONŠTRUKCIE  spolu: </t>
  </si>
  <si>
    <t>6 - ÚPRAVY POVRCHOV, PODLAHY, VÝPLNE</t>
  </si>
  <si>
    <t>612465116</t>
  </si>
  <si>
    <t>m2</t>
  </si>
  <si>
    <t>45.41.10</t>
  </si>
  <si>
    <t>612465131</t>
  </si>
  <si>
    <t>612481119</t>
  </si>
  <si>
    <t>Potiahnutie vnútorných stien sklotextílnou mriežkou s celoplošným prilepením</t>
  </si>
  <si>
    <t>622464272</t>
  </si>
  <si>
    <t>622466116</t>
  </si>
  <si>
    <t xml:space="preserve">6 - ÚPRAVY POVRCHOV, PODLAHY, VÝPLNE  spolu: </t>
  </si>
  <si>
    <t>9 - OSTATNÉ KONŠTRUKCIE A PRÁCE</t>
  </si>
  <si>
    <t>003</t>
  </si>
  <si>
    <t>941941031</t>
  </si>
  <si>
    <t>Montáž lešenia ľahkého pracovného radového s podlahami šírky od 0,80 do 1,00 m, výšky do 10 m</t>
  </si>
  <si>
    <t>45.25.10</t>
  </si>
  <si>
    <t>941941191</t>
  </si>
  <si>
    <t>Príplatok za prvý a každý ďalší i začatý mesiac použitia lešenia ľahkého pracovného radového s podlahami šírky od 0,80</t>
  </si>
  <si>
    <t>do 1,00 m, výšky do 10 m</t>
  </si>
  <si>
    <t>941941831</t>
  </si>
  <si>
    <t>Demontáž lešenia ľahkého pracovného radového s podlahami šírky nad 0,80 do 1,00 m, výšky do 10 m</t>
  </si>
  <si>
    <t>941955002</t>
  </si>
  <si>
    <t>Lešenie ľahké pracovné pomocné s výškou lešeňovej podlahy nad 1,20 do 1,90 m</t>
  </si>
  <si>
    <t>944941103</t>
  </si>
  <si>
    <t>Ochranné dvojtyčové zábradlie na lešeňových rúrkových konštrukciách</t>
  </si>
  <si>
    <t>m</t>
  </si>
  <si>
    <t>944944103</t>
  </si>
  <si>
    <t>944944803</t>
  </si>
  <si>
    <t xml:space="preserve">  .  .  </t>
  </si>
  <si>
    <t>949942101</t>
  </si>
  <si>
    <t>Hydraulická zdvíhacia plošina vrátane obsluhy inštalovaná na automobilovom podvozku výšky zdvihu do 27 m</t>
  </si>
  <si>
    <t>hod</t>
  </si>
  <si>
    <t>953947951</t>
  </si>
  <si>
    <t>Montáž hranatej kovovej vetracej mriežky plochy do 0,6 m2, vrátane vyspravenia otvoru</t>
  </si>
  <si>
    <t>ks</t>
  </si>
  <si>
    <t>MAT</t>
  </si>
  <si>
    <t>4297201210</t>
  </si>
  <si>
    <t>Ventilačná mriežka kovová, hranatá so sieťkou 500x500x10 mm (biela)</t>
  </si>
  <si>
    <t>29.23.30</t>
  </si>
  <si>
    <t>013</t>
  </si>
  <si>
    <t>962032231</t>
  </si>
  <si>
    <t>Búranie muriva nadzákladového z tehál pálených, vápenopieskových,cementových na maltu,  -1,90500t</t>
  </si>
  <si>
    <t>45.11.11</t>
  </si>
  <si>
    <t>968071115</t>
  </si>
  <si>
    <t>Demontáž okien kovových, 1 bm obvodu - 0,005t</t>
  </si>
  <si>
    <t>979081111</t>
  </si>
  <si>
    <t>Odvoz sutiny a vybúraných hmôt na skládku do 1 km</t>
  </si>
  <si>
    <t>t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</si>
  <si>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</si>
  <si>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</si>
  <si>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</si>
  <si>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</si>
  <si>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</si>
  <si>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</si>
  <si>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244</t>
  </si>
  <si>
    <t>979089012</t>
  </si>
  <si>
    <t>Poplatok za skladovanie - ostatné</t>
  </si>
  <si>
    <t>979089713</t>
  </si>
  <si>
    <t>Prenájom kontajneru 7 m3</t>
  </si>
  <si>
    <t>014</t>
  </si>
  <si>
    <t>999281111</t>
  </si>
  <si>
    <t>Presun hmôt pre opravy v objektoch výšky do 25 m</t>
  </si>
  <si>
    <t xml:space="preserve">9 - OSTATNÉ KONŠTRUKCIE A PRÁCE  spolu: </t>
  </si>
  <si>
    <t xml:space="preserve">PRÁCE A DODÁVKY HSV  spolu: </t>
  </si>
  <si>
    <t>PRÁCE A DODÁVKY PSV</t>
  </si>
  <si>
    <t>712 - Povlakové krytiny</t>
  </si>
  <si>
    <t>712</t>
  </si>
  <si>
    <t>712290020</t>
  </si>
  <si>
    <t>Zhotovenie parozábrany pre strechy šikmé do 30°</t>
  </si>
  <si>
    <t>I</t>
  </si>
  <si>
    <t>2832990190</t>
  </si>
  <si>
    <t>25.21.30</t>
  </si>
  <si>
    <t>998712202</t>
  </si>
  <si>
    <t>Presun hmôt pre izoláciu povlakovej krytiny v objektoch výšky nad 6 do 12 m</t>
  </si>
  <si>
    <t>45.22.20</t>
  </si>
  <si>
    <t xml:space="preserve">712 - Povlakové krytiny  spolu: </t>
  </si>
  <si>
    <t>713 - Izolácie tepelné</t>
  </si>
  <si>
    <t>713</t>
  </si>
  <si>
    <t>713111121</t>
  </si>
  <si>
    <t>Montáž tepelnej izolácie stropov rovných minerálnou vlnou, spodkom s úpravou viazacím drôtom</t>
  </si>
  <si>
    <t>45.32.11</t>
  </si>
  <si>
    <t>6314150160</t>
  </si>
  <si>
    <t>6314150210</t>
  </si>
  <si>
    <t>998713202</t>
  </si>
  <si>
    <t>Presun hmôt pre izolácie tepelné v objektoch výšky nad 6 m do 12 m</t>
  </si>
  <si>
    <t xml:space="preserve">713 - Izolácie tepelné  spolu: </t>
  </si>
  <si>
    <t>731 - Kotolne</t>
  </si>
  <si>
    <t>731</t>
  </si>
  <si>
    <t>731100831</t>
  </si>
  <si>
    <t>Demontáž kotla kondenzačného plynového</t>
  </si>
  <si>
    <t>731161010</t>
  </si>
  <si>
    <t>Montáž plynového kotla stacionárneho kondenzačného 41-120 kW</t>
  </si>
  <si>
    <t>súbor</t>
  </si>
  <si>
    <t>45.33.11</t>
  </si>
  <si>
    <t>4847161740</t>
  </si>
  <si>
    <t>28.22.13</t>
  </si>
  <si>
    <t>4847161740.1</t>
  </si>
  <si>
    <t>Podružné náklady</t>
  </si>
  <si>
    <t>kpl</t>
  </si>
  <si>
    <t>731361141</t>
  </si>
  <si>
    <t>súb.</t>
  </si>
  <si>
    <t>731361149</t>
  </si>
  <si>
    <t>731361149.1</t>
  </si>
  <si>
    <t>Podružný materiál</t>
  </si>
  <si>
    <t>731890802</t>
  </si>
  <si>
    <t>Vnútrostaveniskové premiestnenie vybúraných hmôt kotolní vodorovne do 12 m</t>
  </si>
  <si>
    <t>998731202</t>
  </si>
  <si>
    <t>Presun hmôt pre kotolne umiestnené vo výške (hĺbke) nad 6 do 12 m</t>
  </si>
  <si>
    <t xml:space="preserve">731 - Kotolne  spolu: </t>
  </si>
  <si>
    <t>732 - Strojovne</t>
  </si>
  <si>
    <t>732219199</t>
  </si>
  <si>
    <t>Dodávka a montáž kondenzačná sušička vzduchu KSO 225 AB</t>
  </si>
  <si>
    <t>732331799</t>
  </si>
  <si>
    <t>Dodávka a montáž kompresor ORL 11 BX2/500 ORLIK compressors ORIGINAL</t>
  </si>
  <si>
    <t>998732202</t>
  </si>
  <si>
    <t>Presun hmôt pre strojovne v objektoch výšky nad 6 m do 12 m</t>
  </si>
  <si>
    <t xml:space="preserve">732 - Strojovne  spolu: </t>
  </si>
  <si>
    <t>762 - Konštrukcie tesárske</t>
  </si>
  <si>
    <t>762</t>
  </si>
  <si>
    <t>762332120</t>
  </si>
  <si>
    <t>Montáž viazaných konštrukcií krovov striech z reziva priemernej plochy 120-224 cm2</t>
  </si>
  <si>
    <t>45.22.11</t>
  </si>
  <si>
    <t>762332130</t>
  </si>
  <si>
    <t>Montáž viazaných konštrukcií krovov striech z reziva priemernej plochy 224-288 cm2</t>
  </si>
  <si>
    <t>6051525600</t>
  </si>
  <si>
    <t>Hranol mäkké rezivo - omietané smrek akosť I</t>
  </si>
  <si>
    <t>20.10.10</t>
  </si>
  <si>
    <t>762341001</t>
  </si>
  <si>
    <t>Montáž debnenia jednoduchých striech, na kontralaty drevotrieskovými OSB doskami na zráz</t>
  </si>
  <si>
    <t>6072628103</t>
  </si>
  <si>
    <t>Doska drevoštiepková OSB hr. 15 mm (2500x1250mm)</t>
  </si>
  <si>
    <t>20.20.13</t>
  </si>
  <si>
    <t>762341201</t>
  </si>
  <si>
    <t>Montáž latovania jednoduchých striech pre sklon do 60°</t>
  </si>
  <si>
    <t>6051506900</t>
  </si>
  <si>
    <t>Hranol mäkké rezivo - omietané smrek hranolček 25-100 cm2 mäkké rezivo</t>
  </si>
  <si>
    <t>762395000</t>
  </si>
  <si>
    <t>Spojovacie prostriedky  pre viazané konštrukcie krovov, debnenie a laťovanie, nadstrešné konštr., spádové kliny-svorky,</t>
  </si>
  <si>
    <t>dosky, klince, pásová oceľ, vruty</t>
  </si>
  <si>
    <t>762421221</t>
  </si>
  <si>
    <t>Montáž obloženia stropov alebo strešných podhľadov doskami tvrdými drevotrieskovými na pero a drážku</t>
  </si>
  <si>
    <t>45.42.13</t>
  </si>
  <si>
    <t>762421500</t>
  </si>
  <si>
    <t>Montáž obloženia stropov, podkladový rošt</t>
  </si>
  <si>
    <t>762495000</t>
  </si>
  <si>
    <t>Spojovacie prostriedky pre olištovanie škár, obloženie stropov, strešných podhľadov a stien - klince, závrtky</t>
  </si>
  <si>
    <t>998762202</t>
  </si>
  <si>
    <t>Presun hmôt pre konštrukcie tesárske v objektoch výšky do 12 m</t>
  </si>
  <si>
    <t xml:space="preserve">762 - Konštrukcie tesárske  spolu: </t>
  </si>
  <si>
    <t>764 - Konštrukcie klampiarske</t>
  </si>
  <si>
    <t>764</t>
  </si>
  <si>
    <t>764171301</t>
  </si>
  <si>
    <t>45.22.13</t>
  </si>
  <si>
    <t>764331220</t>
  </si>
  <si>
    <t>Lemovanie z pozinkovaného PZ plechu, r.š. 250 mm</t>
  </si>
  <si>
    <t>764410240</t>
  </si>
  <si>
    <t>Oplechovanie parapetov z pozinkovaného PZ plechu, vrátane rohov r.š. 250 mm</t>
  </si>
  <si>
    <t>764900002</t>
  </si>
  <si>
    <t>Paropriepustná fólia pod strešnú krytinu, kontaktná - 135g/m2</t>
  </si>
  <si>
    <t>998764202</t>
  </si>
  <si>
    <t>Presun hmôt pre konštrukcie klampiarske v objektoch výšky nad 6 do 12 m</t>
  </si>
  <si>
    <t xml:space="preserve">764 - Konštrukcie klampiarske  spolu: </t>
  </si>
  <si>
    <t>766 - Konštrukcie stolárske</t>
  </si>
  <si>
    <t>767</t>
  </si>
  <si>
    <t>766621400</t>
  </si>
  <si>
    <t>Montáž okien plastových s hydroizolačnými ISO páskami (exteriérová a interiérová)</t>
  </si>
  <si>
    <t>45.42.11</t>
  </si>
  <si>
    <t>2832301230</t>
  </si>
  <si>
    <t>Tesniaca fólia CX exteriér 290 mm/30 m, pre okenné konštrukcie</t>
  </si>
  <si>
    <t>2832301240</t>
  </si>
  <si>
    <t>Tesniaca fólia CX interiér 70 mm, pre okenné konštrukcie</t>
  </si>
  <si>
    <t>6114124320</t>
  </si>
  <si>
    <t>Plastové okno dvojkrídlové OS+FIX, rozmer 1500x1800 mm (vxš)</t>
  </si>
  <si>
    <t>25.23.14</t>
  </si>
  <si>
    <t>766</t>
  </si>
  <si>
    <t>766694142</t>
  </si>
  <si>
    <t>Montáž parapetnej dosky plastovej šírky do 300 mm, dĺžky 1000-1600 mm</t>
  </si>
  <si>
    <t>6119000980</t>
  </si>
  <si>
    <t>Vnútorné parapetné dosky plastové komôrkové,B=300mm biela, mramor, buk, zlatý dub</t>
  </si>
  <si>
    <t>998766202</t>
  </si>
  <si>
    <t>Presun hmot pre konštrukcie stolárske v objektoch výšky nad 6 do 12 m</t>
  </si>
  <si>
    <t xml:space="preserve">766 - Konštrukcie stolárske  spolu: </t>
  </si>
  <si>
    <t>767 - Konštrukcie doplnk. kovové stavebné</t>
  </si>
  <si>
    <t>767132812</t>
  </si>
  <si>
    <t>Demontáž stien a priečok z plechu zváraných,  -0,01800t</t>
  </si>
  <si>
    <t>45.42.12</t>
  </si>
  <si>
    <t>7676121100</t>
  </si>
  <si>
    <t>Montáž polykarbonátového presklenia s hydroizolačnými ISO páskami (exteriérová a interiérová)</t>
  </si>
  <si>
    <t>2832301250</t>
  </si>
  <si>
    <t>Tesniaca fólia CX interiér 90 mm/30 m, pre okenné konštrukcie</t>
  </si>
  <si>
    <t>5534160100R</t>
  </si>
  <si>
    <t>28.12.10</t>
  </si>
  <si>
    <t>998767202</t>
  </si>
  <si>
    <t>Presun hmôt pre kovové stavebné doplnkové konštrukcie v objektoch výšky nad 6 do 12 m</t>
  </si>
  <si>
    <t xml:space="preserve">767 - Konštrukcie doplnk. kovové stavebné  spolu: </t>
  </si>
  <si>
    <t>783 - Nátery</t>
  </si>
  <si>
    <t>783</t>
  </si>
  <si>
    <t>783782203</t>
  </si>
  <si>
    <t>45.44.22</t>
  </si>
  <si>
    <t xml:space="preserve">783 - Nátery  spolu: </t>
  </si>
  <si>
    <t>784 - Maľby</t>
  </si>
  <si>
    <t>784</t>
  </si>
  <si>
    <t>784410100</t>
  </si>
  <si>
    <t>Penetrovanie jednonásobné jemnozrnných podkladov výšky do 3, 80 m</t>
  </si>
  <si>
    <t>45.44.21</t>
  </si>
  <si>
    <t>784452261</t>
  </si>
  <si>
    <t>Maľby z maliarskych zmesí Primalex, Farmal, ručne nanášané jednonásobné základné na podklad jemnozrnný  výšky do 3,80 m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</si>
  <si>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</si>
  <si>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</si>
  <si>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</si>
  <si>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</si>
  <si>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</si>
  <si>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210205030</t>
  </si>
  <si>
    <t>Montáž svietidla -  LED - priemyselné</t>
  </si>
  <si>
    <t>M</t>
  </si>
  <si>
    <t>45.31.1*</t>
  </si>
  <si>
    <t>3480571660</t>
  </si>
  <si>
    <t>LED svietidlo 1200MM, min 2x1485 lm, (min. 2970 lm)</t>
  </si>
  <si>
    <t>31.50.25</t>
  </si>
  <si>
    <t>210962056</t>
  </si>
  <si>
    <t>Demontáž svietidla - priemyselné v žľabe</t>
  </si>
  <si>
    <t xml:space="preserve">M21 - 155 Elektromontáže  spolu: </t>
  </si>
  <si>
    <t xml:space="preserve">PRÁCE A DODÁVKY M  spolu: </t>
  </si>
  <si>
    <t>OSTATNÉ</t>
  </si>
  <si>
    <t>OST</t>
  </si>
  <si>
    <t>999999904</t>
  </si>
  <si>
    <t>Stavebno montážne práce menej náročne, pomocné alebo manupulačné (Tr 1) v rozsahu viac ako 8 hodín - nepredvídateľ.práce</t>
  </si>
  <si>
    <t>U</t>
  </si>
  <si>
    <t>HZS</t>
  </si>
  <si>
    <t>999999920</t>
  </si>
  <si>
    <t>VRN05 - Príprava staveniska</t>
  </si>
  <si>
    <t>eur</t>
  </si>
  <si>
    <t>999999921</t>
  </si>
  <si>
    <t>VRN06 - Zariadenie staveniska</t>
  </si>
  <si>
    <t>999999922</t>
  </si>
  <si>
    <t>VRN10 - Inžinierska činnosť</t>
  </si>
  <si>
    <t xml:space="preserve">OSTATNÉ  spolu: </t>
  </si>
  <si>
    <t>Za rozpočet celkom</t>
  </si>
  <si>
    <t>HZS - Hodinové zúčtovacie sadzby</t>
  </si>
  <si>
    <t>VRN - Vedľajšie rozpočtové náklady</t>
  </si>
  <si>
    <t>Murivo nosné (m3) z tvárnic YTONG hr. 200 mm P4-500 hladkých, na MVC a maltu YTONG (200x249x599)</t>
  </si>
  <si>
    <t>Murivo výplňové (m3) z tvárnic YTONG hr. 250 mm P6-650 hladkých, na MVC a maltu YTONG (250x249x499)</t>
  </si>
  <si>
    <t>Príprava vnútorného podkladu stien BAUMIT, Univerzálny základ (Baumit UniPrimer)</t>
  </si>
  <si>
    <t>Vnútorná omietka stien BAUMIT, vápennocementová, strojné nanášanie, Baumit MVS 25 (Baumit MPI 25) hr. 10 mm</t>
  </si>
  <si>
    <t>Vonkajšia omietka stien tenkovrstvová BAUMIT, minerálna samočistiaca, Baumit NanoporTop, škrabaná, hr. 2 mm</t>
  </si>
  <si>
    <t>Príprava vonkajšieho podkladu stien BAUMIT, Univerzálny základ (Baumit UniPrimer)</t>
  </si>
  <si>
    <t>Ochranná sieť na lešení zo siete Baumit</t>
  </si>
  <si>
    <t>Demontáž ochrannej siete na lešení zo siete Baumit</t>
  </si>
  <si>
    <t>Parozábrana Fatrapar E hr.0,15mm, š.2m, balenie: 200m2</t>
  </si>
  <si>
    <t>Tepelná izolácia šikmých striech NOBASIL MPE, čadičová minerálna izolácia - doska 100x600x1000 mm</t>
  </si>
  <si>
    <t>Tepelná izolácia šikmých striech NOBASIL MPE, čadičová minerálna izolácia - doska 180x600x1000 mm</t>
  </si>
  <si>
    <t>Nerezový komín Schiedel ICS 25 dvojplášťový DN 200 mm, výšky 8 m</t>
  </si>
  <si>
    <t>Príplatok k cene za 1 m nerezového komína Schiedel ICS 25 dvojplášťový DN 200 mm, výšky nad 8 do 18 m</t>
  </si>
  <si>
    <t>Nátery tesárskych konštrukcií povrchová impregnácia Bochemitom QB</t>
  </si>
  <si>
    <t>Krytina LINDAB falcovaná Seamline FOP sklon strechy do 30°</t>
  </si>
  <si>
    <t>Vonkajšia hliníková konštrukcia a pevné zasklenie Lexan Akyver 7W/12 hr. 25 mm</t>
  </si>
  <si>
    <t>Kotol plynový stacionárny kondenzačný Buderus Logano plus GB 212 - 45 kW</t>
  </si>
  <si>
    <t>Krycí list výkazu výmer</t>
  </si>
  <si>
    <t>Rekapitulácia výkazu výmer</t>
  </si>
  <si>
    <t>Výkaz výmer</t>
  </si>
  <si>
    <t xml:space="preserve">Dátum: 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</si>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</sst>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7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47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9" applyFont="1" applyBorder="1" applyAlignment="1">
      <alignment horizontal="left" vertical="center"/>
    </xf>
    <xf numFmtId="0" fontId="1" fillId="0" borderId="5" xfId="29" applyFont="1" applyBorder="1" applyAlignment="1">
      <alignment horizontal="left" vertical="center"/>
    </xf>
    <xf numFmtId="0" fontId="1" fillId="0" borderId="5" xfId="29" applyFont="1" applyBorder="1" applyAlignment="1">
      <alignment horizontal="right" vertical="center"/>
    </xf>
    <xf numFmtId="0" fontId="1" fillId="0" borderId="6" xfId="29" applyFont="1" applyBorder="1" applyAlignment="1">
      <alignment horizontal="left" vertical="center"/>
    </xf>
    <xf numFmtId="0" fontId="1" fillId="0" borderId="7" xfId="29" applyFont="1" applyBorder="1" applyAlignment="1">
      <alignment horizontal="left" vertical="center"/>
    </xf>
    <xf numFmtId="0" fontId="1" fillId="0" borderId="8" xfId="29" applyFont="1" applyBorder="1" applyAlignment="1">
      <alignment horizontal="left" vertical="center"/>
    </xf>
    <xf numFmtId="0" fontId="1" fillId="0" borderId="8" xfId="29" applyFont="1" applyBorder="1" applyAlignment="1">
      <alignment horizontal="right" vertical="center"/>
    </xf>
    <xf numFmtId="0" fontId="1" fillId="0" borderId="9" xfId="29" applyFont="1" applyBorder="1" applyAlignment="1">
      <alignment horizontal="left" vertical="center"/>
    </xf>
    <xf numFmtId="0" fontId="1" fillId="0" borderId="10" xfId="29" applyFont="1" applyBorder="1" applyAlignment="1">
      <alignment horizontal="left" vertical="center"/>
    </xf>
    <xf numFmtId="0" fontId="1" fillId="0" borderId="11" xfId="29" applyFont="1" applyBorder="1" applyAlignment="1">
      <alignment horizontal="left" vertical="center"/>
    </xf>
    <xf numFmtId="0" fontId="1" fillId="0" borderId="11" xfId="29" applyFont="1" applyBorder="1" applyAlignment="1">
      <alignment horizontal="right" vertical="center"/>
    </xf>
    <xf numFmtId="0" fontId="1" fillId="0" borderId="12" xfId="29" applyFont="1" applyBorder="1" applyAlignment="1">
      <alignment horizontal="left" vertical="center"/>
    </xf>
    <xf numFmtId="0" fontId="1" fillId="0" borderId="13" xfId="29" applyFont="1" applyBorder="1" applyAlignment="1">
      <alignment horizontal="left" vertical="center"/>
    </xf>
    <xf numFmtId="0" fontId="1" fillId="0" borderId="14" xfId="29" applyFont="1" applyBorder="1" applyAlignment="1">
      <alignment horizontal="right" vertical="center"/>
    </xf>
    <xf numFmtId="0" fontId="1" fillId="0" borderId="14" xfId="29" applyFont="1" applyBorder="1" applyAlignment="1">
      <alignment horizontal="left" vertical="center"/>
    </xf>
    <xf numFmtId="0" fontId="1" fillId="0" borderId="15" xfId="29" applyFont="1" applyBorder="1" applyAlignment="1">
      <alignment horizontal="left" vertical="center"/>
    </xf>
    <xf numFmtId="0" fontId="1" fillId="0" borderId="16" xfId="29" applyFont="1" applyBorder="1" applyAlignment="1">
      <alignment horizontal="left" vertical="center"/>
    </xf>
    <xf numFmtId="0" fontId="1" fillId="0" borderId="17" xfId="29" applyFont="1" applyBorder="1" applyAlignment="1">
      <alignment horizontal="right" vertical="center"/>
    </xf>
    <xf numFmtId="0" fontId="1" fillId="0" borderId="17" xfId="29" applyFont="1" applyBorder="1" applyAlignment="1">
      <alignment horizontal="left" vertical="center"/>
    </xf>
    <xf numFmtId="0" fontId="1" fillId="0" borderId="18" xfId="29" applyFont="1" applyBorder="1" applyAlignment="1">
      <alignment horizontal="left" vertical="center"/>
    </xf>
    <xf numFmtId="0" fontId="1" fillId="0" borderId="19" xfId="29" applyFont="1" applyBorder="1" applyAlignment="1">
      <alignment horizontal="left" vertical="center"/>
    </xf>
    <xf numFmtId="0" fontId="1" fillId="0" borderId="20" xfId="29" applyFont="1" applyBorder="1" applyAlignment="1">
      <alignment horizontal="left" vertical="center"/>
    </xf>
    <xf numFmtId="0" fontId="1" fillId="0" borderId="21" xfId="29" applyFont="1" applyBorder="1" applyAlignment="1">
      <alignment horizontal="left" vertical="center"/>
    </xf>
    <xf numFmtId="0" fontId="1" fillId="0" borderId="22" xfId="29" applyFont="1" applyBorder="1" applyAlignment="1">
      <alignment horizontal="left" vertical="center"/>
    </xf>
    <xf numFmtId="0" fontId="1" fillId="0" borderId="23" xfId="29" applyFont="1" applyBorder="1" applyAlignment="1">
      <alignment horizontal="left" vertical="center"/>
    </xf>
    <xf numFmtId="0" fontId="1" fillId="0" borderId="23" xfId="29" applyFont="1" applyBorder="1" applyAlignment="1">
      <alignment horizontal="center" vertical="center"/>
    </xf>
    <xf numFmtId="0" fontId="1" fillId="0" borderId="24" xfId="29" applyFont="1" applyBorder="1" applyAlignment="1">
      <alignment horizontal="center" vertical="center"/>
    </xf>
    <xf numFmtId="0" fontId="1" fillId="0" borderId="25" xfId="29" applyFont="1" applyBorder="1" applyAlignment="1">
      <alignment horizontal="center" vertical="center"/>
    </xf>
    <xf numFmtId="0" fontId="1" fillId="0" borderId="26" xfId="29" applyFont="1" applyBorder="1" applyAlignment="1">
      <alignment horizontal="center" vertical="center"/>
    </xf>
    <xf numFmtId="0" fontId="1" fillId="0" borderId="27" xfId="29" applyFont="1" applyBorder="1" applyAlignment="1">
      <alignment horizontal="center" vertical="center"/>
    </xf>
    <xf numFmtId="0" fontId="1" fillId="0" borderId="28" xfId="29" applyFont="1" applyBorder="1" applyAlignment="1">
      <alignment horizontal="center" vertical="center"/>
    </xf>
    <xf numFmtId="0" fontId="1" fillId="0" borderId="29" xfId="29" applyFont="1" applyBorder="1" applyAlignment="1">
      <alignment horizontal="left" vertical="center"/>
    </xf>
    <xf numFmtId="0" fontId="1" fillId="0" borderId="30" xfId="29" applyFont="1" applyBorder="1" applyAlignment="1">
      <alignment horizontal="left" vertical="center"/>
    </xf>
    <xf numFmtId="0" fontId="1" fillId="0" borderId="31" xfId="29" applyFont="1" applyBorder="1" applyAlignment="1">
      <alignment horizontal="center" vertical="center"/>
    </xf>
    <xf numFmtId="0" fontId="1" fillId="0" borderId="3" xfId="29" applyFont="1" applyBorder="1" applyAlignment="1">
      <alignment horizontal="left" vertical="center"/>
    </xf>
    <xf numFmtId="0" fontId="1" fillId="0" borderId="32" xfId="29" applyFont="1" applyBorder="1" applyAlignment="1">
      <alignment horizontal="left" vertical="center"/>
    </xf>
    <xf numFmtId="0" fontId="1" fillId="0" borderId="33" xfId="29" applyFont="1" applyBorder="1" applyAlignment="1">
      <alignment horizontal="center" vertical="center"/>
    </xf>
    <xf numFmtId="0" fontId="1" fillId="0" borderId="34" xfId="29" applyFont="1" applyBorder="1" applyAlignment="1">
      <alignment horizontal="left" vertical="center"/>
    </xf>
    <xf numFmtId="0" fontId="1" fillId="0" borderId="35" xfId="29" applyFont="1" applyBorder="1" applyAlignment="1">
      <alignment horizontal="center" vertical="center"/>
    </xf>
    <xf numFmtId="0" fontId="1" fillId="0" borderId="36" xfId="29" applyFont="1" applyBorder="1" applyAlignment="1">
      <alignment horizontal="left" vertical="center"/>
    </xf>
    <xf numFmtId="10" fontId="1" fillId="0" borderId="36" xfId="29" applyNumberFormat="1" applyFont="1" applyBorder="1" applyAlignment="1">
      <alignment horizontal="right" vertical="center"/>
    </xf>
    <xf numFmtId="0" fontId="1" fillId="0" borderId="37" xfId="29" applyFont="1" applyBorder="1" applyAlignment="1">
      <alignment horizontal="left" vertical="center"/>
    </xf>
    <xf numFmtId="0" fontId="1" fillId="0" borderId="35" xfId="29" applyFont="1" applyBorder="1" applyAlignment="1">
      <alignment horizontal="right" vertical="center"/>
    </xf>
    <xf numFmtId="0" fontId="1" fillId="0" borderId="38" xfId="29" applyFont="1" applyBorder="1" applyAlignment="1">
      <alignment horizontal="center" vertical="center"/>
    </xf>
    <xf numFmtId="0" fontId="1" fillId="0" borderId="39" xfId="29" applyFont="1" applyBorder="1" applyAlignment="1">
      <alignment horizontal="left" vertical="center"/>
    </xf>
    <xf numFmtId="0" fontId="1" fillId="0" borderId="39" xfId="29" applyFont="1" applyBorder="1" applyAlignment="1">
      <alignment horizontal="right" vertical="center"/>
    </xf>
    <xf numFmtId="0" fontId="1" fillId="0" borderId="40" xfId="29" applyFont="1" applyBorder="1" applyAlignment="1">
      <alignment horizontal="right" vertical="center"/>
    </xf>
    <xf numFmtId="3" fontId="1" fillId="0" borderId="0" xfId="29" applyNumberFormat="1" applyFont="1" applyBorder="1" applyAlignment="1">
      <alignment horizontal="right" vertical="center"/>
    </xf>
    <xf numFmtId="0" fontId="1" fillId="0" borderId="38" xfId="29" applyFont="1" applyBorder="1" applyAlignment="1">
      <alignment horizontal="left" vertical="center"/>
    </xf>
    <xf numFmtId="0" fontId="1" fillId="0" borderId="0" xfId="29" applyFont="1" applyBorder="1" applyAlignment="1">
      <alignment horizontal="right" vertical="center"/>
    </xf>
    <xf numFmtId="0" fontId="1" fillId="0" borderId="0" xfId="29" applyFont="1" applyBorder="1" applyAlignment="1">
      <alignment horizontal="left" vertical="center"/>
    </xf>
    <xf numFmtId="0" fontId="1" fillId="0" borderId="41" xfId="29" applyFont="1" applyBorder="1" applyAlignment="1">
      <alignment horizontal="right" vertical="center"/>
    </xf>
    <xf numFmtId="0" fontId="1" fillId="0" borderId="42" xfId="29" applyFont="1" applyBorder="1" applyAlignment="1">
      <alignment horizontal="right" vertical="center"/>
    </xf>
    <xf numFmtId="3" fontId="1" fillId="0" borderId="41" xfId="29" applyNumberFormat="1" applyFont="1" applyBorder="1" applyAlignment="1">
      <alignment horizontal="right" vertical="center"/>
    </xf>
    <xf numFmtId="3" fontId="1" fillId="0" borderId="43" xfId="29" applyNumberFormat="1" applyFont="1" applyBorder="1" applyAlignment="1">
      <alignment horizontal="right" vertical="center"/>
    </xf>
    <xf numFmtId="0" fontId="1" fillId="0" borderId="44" xfId="29" applyFont="1" applyBorder="1" applyAlignment="1">
      <alignment horizontal="left" vertical="center"/>
    </xf>
    <xf numFmtId="0" fontId="1" fillId="0" borderId="39" xfId="29" applyFont="1" applyBorder="1" applyAlignment="1">
      <alignment horizontal="center" vertical="center"/>
    </xf>
    <xf numFmtId="0" fontId="1" fillId="0" borderId="45" xfId="29" applyFont="1" applyBorder="1" applyAlignment="1">
      <alignment horizontal="center" vertical="center"/>
    </xf>
    <xf numFmtId="0" fontId="1" fillId="0" borderId="46" xfId="29" applyFont="1" applyBorder="1" applyAlignment="1">
      <alignment horizontal="left" vertical="center"/>
    </xf>
    <xf numFmtId="0" fontId="1" fillId="0" borderId="0" xfId="29" applyFont="1"/>
    <xf numFmtId="0" fontId="1" fillId="0" borderId="0" xfId="29" applyFont="1" applyAlignment="1">
      <alignment horizontal="left" vertical="center"/>
    </xf>
    <xf numFmtId="0" fontId="1" fillId="0" borderId="25" xfId="29" applyFont="1" applyBorder="1" applyAlignment="1">
      <alignment horizontal="left" vertical="center"/>
    </xf>
    <xf numFmtId="0" fontId="3" fillId="0" borderId="47" xfId="29" applyFont="1" applyBorder="1" applyAlignment="1">
      <alignment horizontal="center" vertical="center"/>
    </xf>
    <xf numFmtId="0" fontId="3" fillId="0" borderId="48" xfId="29" applyFont="1" applyBorder="1" applyAlignment="1">
      <alignment horizontal="center" vertical="center"/>
    </xf>
    <xf numFmtId="0" fontId="1" fillId="0" borderId="49" xfId="29" applyFont="1" applyBorder="1" applyAlignment="1">
      <alignment horizontal="left" vertical="center"/>
    </xf>
    <xf numFmtId="167" fontId="1" fillId="0" borderId="50" xfId="29" applyNumberFormat="1" applyFont="1" applyBorder="1" applyAlignment="1">
      <alignment horizontal="right" vertical="center"/>
    </xf>
    <xf numFmtId="0" fontId="1" fillId="0" borderId="37" xfId="29" applyFont="1" applyBorder="1" applyAlignment="1">
      <alignment horizontal="right" vertical="center"/>
    </xf>
    <xf numFmtId="0" fontId="1" fillId="0" borderId="51" xfId="29" applyNumberFormat="1" applyFont="1" applyBorder="1" applyAlignment="1">
      <alignment horizontal="left" vertical="center"/>
    </xf>
    <xf numFmtId="10" fontId="1" fillId="0" borderId="17" xfId="29" applyNumberFormat="1" applyFont="1" applyBorder="1" applyAlignment="1">
      <alignment horizontal="right" vertical="center"/>
    </xf>
    <xf numFmtId="10" fontId="1" fillId="0" borderId="8" xfId="29" applyNumberFormat="1" applyFont="1" applyBorder="1" applyAlignment="1">
      <alignment horizontal="right" vertical="center"/>
    </xf>
    <xf numFmtId="10" fontId="1" fillId="0" borderId="52" xfId="29" applyNumberFormat="1" applyFont="1" applyBorder="1" applyAlignment="1">
      <alignment horizontal="right" vertical="center"/>
    </xf>
    <xf numFmtId="0" fontId="1" fillId="0" borderId="4" xfId="29" applyFont="1" applyBorder="1" applyAlignment="1">
      <alignment horizontal="right" vertical="center"/>
    </xf>
    <xf numFmtId="0" fontId="1" fillId="0" borderId="16" xfId="29" applyFont="1" applyBorder="1" applyAlignment="1">
      <alignment horizontal="right" vertical="center"/>
    </xf>
    <xf numFmtId="0" fontId="1" fillId="0" borderId="19" xfId="29" applyFont="1" applyBorder="1" applyAlignment="1">
      <alignment horizontal="right" vertical="center"/>
    </xf>
    <xf numFmtId="0" fontId="1" fillId="0" borderId="20" xfId="29" applyFont="1" applyBorder="1" applyAlignment="1">
      <alignment horizontal="right" vertic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2" fillId="0" borderId="0" xfId="28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7" xfId="29" applyNumberFormat="1" applyFont="1" applyBorder="1" applyAlignment="1">
      <alignment horizontal="right" vertical="center"/>
    </xf>
    <xf numFmtId="3" fontId="1" fillId="0" borderId="42" xfId="29" applyNumberFormat="1" applyFont="1" applyBorder="1" applyAlignment="1">
      <alignment horizontal="right" vertical="center"/>
    </xf>
    <xf numFmtId="3" fontId="1" fillId="0" borderId="58" xfId="29" applyNumberFormat="1" applyFont="1" applyBorder="1" applyAlignment="1">
      <alignment horizontal="right" vertical="center"/>
    </xf>
    <xf numFmtId="3" fontId="1" fillId="0" borderId="6" xfId="29" applyNumberFormat="1" applyFont="1" applyBorder="1" applyAlignment="1">
      <alignment horizontal="right" vertical="center"/>
    </xf>
    <xf numFmtId="3" fontId="1" fillId="0" borderId="18" xfId="29" applyNumberFormat="1" applyFont="1" applyBorder="1" applyAlignment="1">
      <alignment horizontal="right" vertical="center"/>
    </xf>
    <xf numFmtId="3" fontId="1" fillId="0" borderId="21" xfId="29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8" applyFont="1"/>
    <xf numFmtId="0" fontId="14" fillId="0" borderId="0" xfId="28" applyFont="1"/>
    <xf numFmtId="49" fontId="14" fillId="0" borderId="0" xfId="28" applyNumberFormat="1" applyFont="1"/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5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165" fontId="1" fillId="0" borderId="29" xfId="29" applyNumberFormat="1" applyFont="1" applyBorder="1" applyAlignment="1">
      <alignment horizontal="right" vertical="center"/>
    </xf>
    <xf numFmtId="165" fontId="1" fillId="0" borderId="68" xfId="29" applyNumberFormat="1" applyFont="1" applyBorder="1" applyAlignment="1">
      <alignment horizontal="right" vertical="center"/>
    </xf>
    <xf numFmtId="4" fontId="1" fillId="0" borderId="68" xfId="29" applyNumberFormat="1" applyFont="1" applyBorder="1" applyAlignment="1">
      <alignment horizontal="right" vertical="center"/>
    </xf>
    <xf numFmtId="165" fontId="1" fillId="0" borderId="3" xfId="29" applyNumberFormat="1" applyFont="1" applyBorder="1" applyAlignment="1">
      <alignment horizontal="right" vertical="center"/>
    </xf>
    <xf numFmtId="4" fontId="1" fillId="0" borderId="69" xfId="29" applyNumberFormat="1" applyFont="1" applyBorder="1" applyAlignment="1">
      <alignment horizontal="right" vertical="center"/>
    </xf>
    <xf numFmtId="165" fontId="1" fillId="0" borderId="70" xfId="29" applyNumberFormat="1" applyFont="1" applyBorder="1" applyAlignment="1">
      <alignment horizontal="right" vertical="center"/>
    </xf>
    <xf numFmtId="165" fontId="1" fillId="0" borderId="34" xfId="29" applyNumberFormat="1" applyFont="1" applyBorder="1" applyAlignment="1">
      <alignment horizontal="right" vertical="center"/>
    </xf>
    <xf numFmtId="165" fontId="1" fillId="0" borderId="37" xfId="29" applyNumberFormat="1" applyFont="1" applyBorder="1" applyAlignment="1">
      <alignment horizontal="right" vertical="center"/>
    </xf>
    <xf numFmtId="165" fontId="1" fillId="0" borderId="71" xfId="29" applyNumberFormat="1" applyFont="1" applyBorder="1" applyAlignment="1">
      <alignment horizontal="right" vertical="center"/>
    </xf>
    <xf numFmtId="4" fontId="1" fillId="0" borderId="71" xfId="29" applyNumberFormat="1" applyFont="1" applyBorder="1" applyAlignment="1">
      <alignment horizontal="right" vertical="center"/>
    </xf>
    <xf numFmtId="4" fontId="1" fillId="0" borderId="36" xfId="29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4" fontId="15" fillId="0" borderId="0" xfId="0" applyNumberFormat="1" applyFont="1" applyAlignment="1" applyProtection="1">
      <alignment vertical="top"/>
    </xf>
    <xf numFmtId="166" fontId="15" fillId="0" borderId="0" xfId="0" applyNumberFormat="1" applyFont="1" applyAlignment="1" applyProtection="1">
      <alignment vertical="top"/>
    </xf>
    <xf numFmtId="0" fontId="15" fillId="0" borderId="0" xfId="0" applyFont="1" applyAlignment="1" applyProtection="1">
      <alignment horizontal="center" vertical="top"/>
    </xf>
    <xf numFmtId="169" fontId="15" fillId="0" borderId="0" xfId="0" applyNumberFormat="1" applyFont="1" applyAlignment="1" applyProtection="1">
      <alignment vertical="top"/>
    </xf>
    <xf numFmtId="49" fontId="13" fillId="0" borderId="0" xfId="28" applyNumberFormat="1" applyFont="1"/>
    <xf numFmtId="49" fontId="3" fillId="0" borderId="0" xfId="0" applyNumberFormat="1" applyFont="1" applyAlignment="1" applyProtection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</cellXfs>
  <cellStyles count="54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B000000}"/>
    <cellStyle name="20 % – Zvýraznění2" xfId="7" xr:uid="{00000000-0005-0000-0000-00000C000000}"/>
    <cellStyle name="20 % – Zvýraznění3" xfId="8" xr:uid="{00000000-0005-0000-0000-00000D000000}"/>
    <cellStyle name="20 % – Zvýraznění4" xfId="9" xr:uid="{00000000-0005-0000-0000-00000E000000}"/>
    <cellStyle name="20 % – Zvýraznění5" xfId="10" xr:uid="{00000000-0005-0000-0000-00000F000000}"/>
    <cellStyle name="20 % – Zvýraznění6" xfId="11" xr:uid="{00000000-0005-0000-0000-000010000000}"/>
    <cellStyle name="20 % - zvýraznenie1" xfId="36" builtinId="30" hidden="1"/>
    <cellStyle name="20 % - zvýraznenie2" xfId="39" builtinId="34" hidden="1"/>
    <cellStyle name="20 % - zvýraznenie3" xfId="42" builtinId="38" hidden="1"/>
    <cellStyle name="20 % - zvýraznenie4" xfId="45" builtinId="42" hidden="1"/>
    <cellStyle name="20 % - zvýraznenie5" xfId="48" builtinId="46" hidden="1"/>
    <cellStyle name="20 % - zvýraznenie6" xfId="51" builtinId="50" hidden="1"/>
    <cellStyle name="40 % – Zvýraznění1" xfId="12" xr:uid="{00000000-0005-0000-0000-000017000000}"/>
    <cellStyle name="40 % – Zvýraznění2" xfId="13" xr:uid="{00000000-0005-0000-0000-000018000000}"/>
    <cellStyle name="40 % – Zvýraznění3" xfId="14" xr:uid="{00000000-0005-0000-0000-000019000000}"/>
    <cellStyle name="40 % – Zvýraznění4" xfId="15" xr:uid="{00000000-0005-0000-0000-00001A000000}"/>
    <cellStyle name="40 % – Zvýraznění5" xfId="16" xr:uid="{00000000-0005-0000-0000-00001B000000}"/>
    <cellStyle name="40 % – Zvýraznění6" xfId="17" xr:uid="{00000000-0005-0000-0000-00001C000000}"/>
    <cellStyle name="40 % - zvýraznenie1" xfId="37" builtinId="31" hidden="1"/>
    <cellStyle name="40 % - zvýraznenie2" xfId="40" builtinId="35" hidden="1"/>
    <cellStyle name="40 % - zvýraznenie3" xfId="43" builtinId="39" hidden="1"/>
    <cellStyle name="40 % - zvýraznenie4" xfId="46" builtinId="43" hidden="1"/>
    <cellStyle name="40 % - zvýraznenie5" xfId="49" builtinId="47" hidden="1"/>
    <cellStyle name="40 % - zvýraznenie6" xfId="52" builtinId="51" hidden="1"/>
    <cellStyle name="60 % – Zvýraznění1" xfId="18" xr:uid="{00000000-0005-0000-0000-000023000000}"/>
    <cellStyle name="60 % – Zvýraznění2" xfId="19" xr:uid="{00000000-0005-0000-0000-000024000000}"/>
    <cellStyle name="60 % – Zvýraznění3" xfId="20" xr:uid="{00000000-0005-0000-0000-000025000000}"/>
    <cellStyle name="60 % – Zvýraznění4" xfId="21" xr:uid="{00000000-0005-0000-0000-000026000000}"/>
    <cellStyle name="60 % – Zvýraznění5" xfId="22" xr:uid="{00000000-0005-0000-0000-000027000000}"/>
    <cellStyle name="60 % – Zvýraznění6" xfId="23" xr:uid="{00000000-0005-0000-0000-000028000000}"/>
    <cellStyle name="60 % - zvýraznenie1" xfId="38" builtinId="32" hidden="1"/>
    <cellStyle name="60 % - zvýraznenie2" xfId="41" builtinId="36" hidden="1"/>
    <cellStyle name="60 % - zvýraznenie3" xfId="44" builtinId="40" hidden="1"/>
    <cellStyle name="60 % - zvýraznenie4" xfId="47" builtinId="44" hidden="1"/>
    <cellStyle name="60 % - zvýraznenie5" xfId="50" builtinId="48" hidden="1"/>
    <cellStyle name="60 % - zvýraznenie6" xfId="53" builtinId="52" hidden="1"/>
    <cellStyle name="Celkem" xfId="24" xr:uid="{00000000-0005-0000-0000-000029000000}"/>
    <cellStyle name="data" xfId="25" xr:uid="{00000000-0005-0000-0000-00002A000000}"/>
    <cellStyle name="Název" xfId="26" xr:uid="{00000000-0005-0000-0000-00002B000000}"/>
    <cellStyle name="Názov" xfId="33" builtinId="15" hidden="1"/>
    <cellStyle name="Normálna" xfId="0" builtinId="0"/>
    <cellStyle name="normálne_fakturuj99" xfId="27" xr:uid="{00000000-0005-0000-0000-00002E000000}"/>
    <cellStyle name="normálne_KLs" xfId="28" xr:uid="{00000000-0005-0000-0000-00002F000000}"/>
    <cellStyle name="normálne_KLv" xfId="29" xr:uid="{00000000-0005-0000-0000-000030000000}"/>
    <cellStyle name="Spolu" xfId="35" builtinId="25" hidden="1"/>
    <cellStyle name="TEXT" xfId="30" xr:uid="{00000000-0005-0000-0000-000032000000}"/>
    <cellStyle name="Text upozornění" xfId="31" xr:uid="{00000000-0005-0000-0000-000033000000}"/>
    <cellStyle name="Text upozornenia" xfId="34" builtinId="11" hidden="1"/>
    <cellStyle name="TEXT1" xfId="32" xr:uid="{00000000-0005-0000-0000-00003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32</xdr:row>
      <xdr:rowOff>0</xdr:rowOff>
    </xdr:from>
    <xdr:to>
      <xdr:col>5</xdr:col>
      <xdr:colOff>609600</xdr:colOff>
      <xdr:row>40</xdr:row>
      <xdr:rowOff>292100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9B474904-A2C4-6C4F-9BCE-F6AF8E1240AD}"/>
            </a:ext>
          </a:extLst>
        </xdr:cNvPr>
        <xdr:cNvSpPr>
          <a:spLocks noChangeShapeType="1"/>
        </xdr:cNvSpPr>
      </xdr:nvSpPr>
      <xdr:spPr bwMode="auto">
        <a:xfrm>
          <a:off x="3594100" y="7442200"/>
          <a:ext cx="0" cy="205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3"/>
  <sheetViews>
    <sheetView showGridLines="0" showZeros="0" workbookViewId="0">
      <selection activeCell="J7" sqref="J7"/>
    </sheetView>
  </sheetViews>
  <sheetFormatPr defaultColWidth="9.109375" defaultRowHeight="10.199999999999999"/>
  <cols>
    <col min="1" max="1" width="0.6640625" style="69" customWidth="1"/>
    <col min="2" max="2" width="3.6640625" style="69" customWidth="1"/>
    <col min="3" max="3" width="6.77734375" style="69" customWidth="1"/>
    <col min="4" max="6" width="14" style="69" customWidth="1"/>
    <col min="7" max="7" width="3.77734375" style="69" customWidth="1"/>
    <col min="8" max="8" width="17.6640625" style="69" customWidth="1"/>
    <col min="9" max="9" width="8.6640625" style="69" customWidth="1"/>
    <col min="10" max="10" width="14" style="69" customWidth="1"/>
    <col min="11" max="11" width="2.33203125" style="69" customWidth="1"/>
    <col min="12" max="12" width="6.77734375" style="69" customWidth="1"/>
    <col min="13" max="23" width="9.109375" style="69"/>
    <col min="24" max="25" width="5.6640625" style="69" customWidth="1"/>
    <col min="26" max="26" width="6.44140625" style="69" customWidth="1"/>
    <col min="27" max="27" width="21.44140625" style="69" customWidth="1"/>
    <col min="28" max="28" width="4.33203125" style="69" customWidth="1"/>
    <col min="29" max="29" width="8.33203125" style="69" customWidth="1"/>
    <col min="30" max="30" width="8.6640625" style="69" customWidth="1"/>
    <col min="31" max="16384" width="9.109375" style="69"/>
  </cols>
  <sheetData>
    <row r="1" spans="2:30" ht="28.5" customHeight="1" thickBot="1">
      <c r="B1" s="70"/>
      <c r="C1" s="70"/>
      <c r="D1" s="70"/>
      <c r="F1" s="89" t="s">
        <v>393</v>
      </c>
      <c r="G1" s="70"/>
      <c r="H1" s="70"/>
      <c r="I1" s="70"/>
      <c r="J1" s="70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2:30" ht="18" customHeight="1" thickTop="1">
      <c r="B2" s="10"/>
      <c r="C2" s="11"/>
      <c r="D2" s="11"/>
      <c r="E2" s="11"/>
      <c r="F2" s="11"/>
      <c r="G2" s="12" t="s">
        <v>10</v>
      </c>
      <c r="H2" s="11" t="s">
        <v>110</v>
      </c>
      <c r="I2" s="11"/>
      <c r="J2" s="13"/>
      <c r="Z2" s="107" t="s">
        <v>11</v>
      </c>
      <c r="AA2" s="108" t="s">
        <v>12</v>
      </c>
      <c r="AB2" s="108" t="s">
        <v>13</v>
      </c>
      <c r="AC2" s="108"/>
      <c r="AD2" s="109"/>
    </row>
    <row r="3" spans="2:30" ht="18" customHeight="1">
      <c r="B3" s="14"/>
      <c r="C3" s="15" t="s">
        <v>107</v>
      </c>
      <c r="D3" s="15"/>
      <c r="E3" s="15"/>
      <c r="F3" s="15"/>
      <c r="G3" s="16" t="s">
        <v>111</v>
      </c>
      <c r="H3" s="15"/>
      <c r="I3" s="15"/>
      <c r="J3" s="17"/>
      <c r="Z3" s="107" t="s">
        <v>14</v>
      </c>
      <c r="AA3" s="108" t="s">
        <v>15</v>
      </c>
      <c r="AB3" s="108" t="s">
        <v>13</v>
      </c>
      <c r="AC3" s="108" t="s">
        <v>16</v>
      </c>
      <c r="AD3" s="109" t="s">
        <v>17</v>
      </c>
    </row>
    <row r="4" spans="2:30" ht="18" customHeight="1">
      <c r="B4" s="18"/>
      <c r="C4" s="19" t="s">
        <v>108</v>
      </c>
      <c r="D4" s="19"/>
      <c r="E4" s="19"/>
      <c r="F4" s="19"/>
      <c r="G4" s="20"/>
      <c r="H4" s="19"/>
      <c r="I4" s="19"/>
      <c r="J4" s="21"/>
      <c r="Z4" s="107" t="s">
        <v>18</v>
      </c>
      <c r="AA4" s="108" t="s">
        <v>19</v>
      </c>
      <c r="AB4" s="108" t="s">
        <v>13</v>
      </c>
      <c r="AC4" s="108"/>
      <c r="AD4" s="109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/>
      <c r="I5" s="23" t="s">
        <v>23</v>
      </c>
      <c r="J5" s="25"/>
      <c r="Z5" s="107" t="s">
        <v>24</v>
      </c>
      <c r="AA5" s="108" t="s">
        <v>15</v>
      </c>
      <c r="AB5" s="108" t="s">
        <v>13</v>
      </c>
      <c r="AC5" s="108" t="s">
        <v>16</v>
      </c>
      <c r="AD5" s="109" t="s">
        <v>17</v>
      </c>
    </row>
    <row r="6" spans="2:30" ht="18" customHeight="1" thickTop="1">
      <c r="B6" s="10"/>
      <c r="C6" s="11" t="s">
        <v>2</v>
      </c>
      <c r="D6" s="11" t="s">
        <v>112</v>
      </c>
      <c r="E6" s="11"/>
      <c r="F6" s="11"/>
      <c r="G6" s="11" t="s">
        <v>25</v>
      </c>
      <c r="H6" s="11">
        <v>36306843</v>
      </c>
      <c r="I6" s="11"/>
      <c r="J6" s="13"/>
    </row>
    <row r="7" spans="2:30" ht="18" customHeight="1">
      <c r="B7" s="26"/>
      <c r="C7" s="27"/>
      <c r="D7" s="28" t="s">
        <v>113</v>
      </c>
      <c r="E7" s="28"/>
      <c r="F7" s="28"/>
      <c r="G7" s="28" t="s">
        <v>26</v>
      </c>
      <c r="H7" s="28">
        <v>2020189303</v>
      </c>
      <c r="I7" s="28"/>
      <c r="J7" s="29"/>
    </row>
    <row r="8" spans="2:3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26</v>
      </c>
      <c r="H9" s="19"/>
      <c r="I9" s="19"/>
      <c r="J9" s="21"/>
    </row>
    <row r="10" spans="2:30" ht="18" customHeight="1">
      <c r="B10" s="14"/>
      <c r="C10" s="15" t="s">
        <v>27</v>
      </c>
      <c r="D10" s="15" t="s">
        <v>114</v>
      </c>
      <c r="E10" s="15"/>
      <c r="F10" s="15"/>
      <c r="G10" s="15" t="s">
        <v>25</v>
      </c>
      <c r="H10" s="15">
        <v>47555505</v>
      </c>
      <c r="I10" s="15"/>
      <c r="J10" s="17"/>
    </row>
    <row r="11" spans="2:30" ht="18" customHeight="1" thickBot="1">
      <c r="B11" s="30"/>
      <c r="C11" s="31"/>
      <c r="D11" s="31" t="s">
        <v>115</v>
      </c>
      <c r="E11" s="31"/>
      <c r="F11" s="31"/>
      <c r="G11" s="31" t="s">
        <v>26</v>
      </c>
      <c r="H11" s="31">
        <v>2023952898</v>
      </c>
      <c r="I11" s="31"/>
      <c r="J11" s="32"/>
    </row>
    <row r="12" spans="2:3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3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28</v>
      </c>
      <c r="C15" s="34" t="s">
        <v>29</v>
      </c>
      <c r="D15" s="35" t="s">
        <v>30</v>
      </c>
      <c r="E15" s="35" t="s">
        <v>31</v>
      </c>
      <c r="F15" s="36" t="s">
        <v>32</v>
      </c>
      <c r="G15" s="72" t="s">
        <v>33</v>
      </c>
      <c r="H15" s="37" t="s">
        <v>34</v>
      </c>
      <c r="I15" s="38"/>
      <c r="J15" s="39"/>
    </row>
    <row r="16" spans="2:30" ht="18" customHeight="1">
      <c r="B16" s="40">
        <v>1</v>
      </c>
      <c r="C16" s="41" t="s">
        <v>35</v>
      </c>
      <c r="D16" s="122">
        <f>Prehlad!H50</f>
        <v>0</v>
      </c>
      <c r="E16" s="122">
        <f>Prehlad!I50</f>
        <v>0</v>
      </c>
      <c r="F16" s="123">
        <f>D16+E16</f>
        <v>0</v>
      </c>
      <c r="G16" s="40">
        <v>6</v>
      </c>
      <c r="H16" s="42" t="s">
        <v>116</v>
      </c>
      <c r="I16" s="77"/>
      <c r="J16" s="124">
        <v>0</v>
      </c>
    </row>
    <row r="17" spans="2:10" ht="18" customHeight="1">
      <c r="B17" s="43">
        <v>2</v>
      </c>
      <c r="C17" s="44" t="s">
        <v>36</v>
      </c>
      <c r="D17" s="125">
        <f>Prehlad!H138</f>
        <v>0</v>
      </c>
      <c r="E17" s="125">
        <f>Prehlad!I138</f>
        <v>0</v>
      </c>
      <c r="F17" s="123">
        <f>D17+E17</f>
        <v>0</v>
      </c>
      <c r="G17" s="43">
        <v>7</v>
      </c>
      <c r="H17" s="45" t="s">
        <v>117</v>
      </c>
      <c r="I17" s="15"/>
      <c r="J17" s="126">
        <v>0</v>
      </c>
    </row>
    <row r="18" spans="2:10" ht="18" customHeight="1">
      <c r="B18" s="43">
        <v>3</v>
      </c>
      <c r="C18" s="44" t="s">
        <v>37</v>
      </c>
      <c r="D18" s="125">
        <f>Prehlad!H147</f>
        <v>0</v>
      </c>
      <c r="E18" s="125">
        <f>Prehlad!I147</f>
        <v>0</v>
      </c>
      <c r="F18" s="123">
        <f>D18+E18</f>
        <v>0</v>
      </c>
      <c r="G18" s="43">
        <v>8</v>
      </c>
      <c r="H18" s="45" t="s">
        <v>118</v>
      </c>
      <c r="I18" s="15"/>
      <c r="J18" s="126">
        <v>0</v>
      </c>
    </row>
    <row r="19" spans="2:10" ht="18" customHeight="1" thickBot="1">
      <c r="B19" s="43">
        <v>4</v>
      </c>
      <c r="C19" s="44" t="s">
        <v>38</v>
      </c>
      <c r="D19" s="125"/>
      <c r="E19" s="125"/>
      <c r="F19" s="127">
        <f>D19+E19</f>
        <v>0</v>
      </c>
      <c r="G19" s="43">
        <v>9</v>
      </c>
      <c r="H19" s="45" t="s">
        <v>3</v>
      </c>
      <c r="I19" s="15"/>
      <c r="J19" s="126">
        <v>0</v>
      </c>
    </row>
    <row r="20" spans="2:10" ht="18" customHeight="1" thickBot="1">
      <c r="B20" s="46">
        <v>5</v>
      </c>
      <c r="C20" s="47" t="s">
        <v>39</v>
      </c>
      <c r="D20" s="128">
        <f>SUM(D16:D19)</f>
        <v>0</v>
      </c>
      <c r="E20" s="129">
        <f>SUM(E16:E19)</f>
        <v>0</v>
      </c>
      <c r="F20" s="130">
        <f>SUM(F16:F19)</f>
        <v>0</v>
      </c>
      <c r="G20" s="48">
        <v>10</v>
      </c>
      <c r="I20" s="76" t="s">
        <v>40</v>
      </c>
      <c r="J20" s="131">
        <f>SUM(J16:J19)</f>
        <v>0</v>
      </c>
    </row>
    <row r="21" spans="2:10" ht="18" customHeight="1" thickTop="1">
      <c r="B21" s="72" t="s">
        <v>41</v>
      </c>
      <c r="C21" s="71"/>
      <c r="D21" s="38" t="s">
        <v>42</v>
      </c>
      <c r="E21" s="38"/>
      <c r="F21" s="39"/>
      <c r="G21" s="72" t="s">
        <v>43</v>
      </c>
      <c r="H21" s="37" t="s">
        <v>44</v>
      </c>
      <c r="I21" s="38"/>
      <c r="J21" s="39"/>
    </row>
    <row r="22" spans="2:10" ht="18" customHeight="1">
      <c r="B22" s="40">
        <v>11</v>
      </c>
      <c r="C22" s="42" t="s">
        <v>119</v>
      </c>
      <c r="D22" s="78" t="s">
        <v>3</v>
      </c>
      <c r="E22" s="80">
        <v>0</v>
      </c>
      <c r="F22" s="124">
        <v>0</v>
      </c>
      <c r="G22" s="43">
        <v>16</v>
      </c>
      <c r="H22" s="45" t="s">
        <v>45</v>
      </c>
      <c r="I22" s="49"/>
      <c r="J22" s="126"/>
    </row>
    <row r="23" spans="2:10" ht="18" customHeight="1">
      <c r="B23" s="43">
        <v>12</v>
      </c>
      <c r="C23" s="45" t="s">
        <v>120</v>
      </c>
      <c r="D23" s="79"/>
      <c r="E23" s="50">
        <v>0</v>
      </c>
      <c r="F23" s="126">
        <v>0</v>
      </c>
      <c r="G23" s="43">
        <v>17</v>
      </c>
      <c r="H23" s="45" t="s">
        <v>123</v>
      </c>
      <c r="I23" s="49"/>
      <c r="J23" s="126">
        <v>0</v>
      </c>
    </row>
    <row r="24" spans="2:10" ht="18" customHeight="1">
      <c r="B24" s="43">
        <v>13</v>
      </c>
      <c r="C24" s="45" t="s">
        <v>121</v>
      </c>
      <c r="D24" s="79"/>
      <c r="E24" s="50">
        <v>0</v>
      </c>
      <c r="F24" s="126">
        <v>0</v>
      </c>
      <c r="G24" s="43">
        <v>18</v>
      </c>
      <c r="H24" s="45" t="s">
        <v>124</v>
      </c>
      <c r="I24" s="49"/>
      <c r="J24" s="126">
        <v>0</v>
      </c>
    </row>
    <row r="25" spans="2:10" ht="18" customHeight="1" thickBot="1">
      <c r="B25" s="43">
        <v>14</v>
      </c>
      <c r="C25" s="45" t="s">
        <v>122</v>
      </c>
      <c r="D25" s="79"/>
      <c r="E25" s="50">
        <v>0</v>
      </c>
      <c r="F25" s="126">
        <v>0</v>
      </c>
      <c r="G25" s="43">
        <v>19</v>
      </c>
      <c r="H25" s="45" t="s">
        <v>3</v>
      </c>
      <c r="I25" s="49"/>
      <c r="J25" s="126">
        <v>0</v>
      </c>
    </row>
    <row r="26" spans="2:10" ht="18" customHeight="1" thickBot="1">
      <c r="B26" s="46">
        <v>15</v>
      </c>
      <c r="C26" s="51"/>
      <c r="D26" s="52"/>
      <c r="E26" s="52" t="s">
        <v>46</v>
      </c>
      <c r="F26" s="131">
        <f>SUM(F22:F25)</f>
        <v>0</v>
      </c>
      <c r="G26" s="46">
        <v>20</v>
      </c>
      <c r="H26" s="51"/>
      <c r="I26" s="52" t="s">
        <v>47</v>
      </c>
      <c r="J26" s="131">
        <f>SUM(J22:J25)</f>
        <v>0</v>
      </c>
    </row>
    <row r="27" spans="2:10" ht="18" customHeight="1" thickTop="1">
      <c r="B27" s="53"/>
      <c r="C27" s="54" t="s">
        <v>48</v>
      </c>
      <c r="D27" s="55"/>
      <c r="E27" s="56" t="s">
        <v>49</v>
      </c>
      <c r="F27" s="57"/>
      <c r="G27" s="72" t="s">
        <v>50</v>
      </c>
      <c r="H27" s="37" t="s">
        <v>51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52</v>
      </c>
      <c r="J28" s="124">
        <f>ROUND(F20,2)+J20+F26+J26</f>
        <v>0</v>
      </c>
    </row>
    <row r="29" spans="2:10" ht="18" customHeight="1">
      <c r="B29" s="58"/>
      <c r="C29" s="60" t="s">
        <v>53</v>
      </c>
      <c r="D29" s="60"/>
      <c r="E29" s="63"/>
      <c r="F29" s="57"/>
      <c r="G29" s="43">
        <v>22</v>
      </c>
      <c r="H29" s="45" t="s">
        <v>125</v>
      </c>
      <c r="I29" s="132">
        <f>J28-I30</f>
        <v>0</v>
      </c>
      <c r="J29" s="126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3"/>
      <c r="F30" s="57"/>
      <c r="G30" s="43">
        <v>23</v>
      </c>
      <c r="H30" s="45" t="s">
        <v>126</v>
      </c>
      <c r="I30" s="132">
        <f>SUMIF(Prehlad!O11:O10000,0,Prehlad!J11:J10000)</f>
        <v>0</v>
      </c>
      <c r="J30" s="126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55</v>
      </c>
      <c r="J31" s="131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56</v>
      </c>
      <c r="H32" s="74" t="s">
        <v>127</v>
      </c>
      <c r="I32" s="33"/>
      <c r="J32" s="75">
        <v>0</v>
      </c>
    </row>
    <row r="33" spans="2:10" ht="18" customHeight="1" thickTop="1">
      <c r="B33" s="65"/>
      <c r="C33" s="66"/>
      <c r="D33" s="54" t="s">
        <v>57</v>
      </c>
      <c r="E33" s="66"/>
      <c r="F33" s="66"/>
      <c r="G33" s="66"/>
      <c r="H33" s="66" t="s">
        <v>58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53</v>
      </c>
      <c r="D35" s="60"/>
      <c r="E35" s="60"/>
      <c r="F35" s="59"/>
      <c r="G35" s="60" t="s">
        <v>53</v>
      </c>
      <c r="H35" s="60"/>
      <c r="I35" s="60"/>
      <c r="J35" s="68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8"/>
      <c r="C37" s="60" t="s">
        <v>49</v>
      </c>
      <c r="D37" s="60"/>
      <c r="E37" s="60"/>
      <c r="F37" s="59"/>
      <c r="G37" s="60" t="s">
        <v>49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showGridLines="0" workbookViewId="0">
      <selection activeCell="E4" sqref="E4"/>
    </sheetView>
  </sheetViews>
  <sheetFormatPr defaultColWidth="9.109375" defaultRowHeight="10.199999999999999"/>
  <cols>
    <col min="1" max="1" width="42.33203125" style="1" customWidth="1"/>
    <col min="2" max="2" width="11.77734375" style="6" customWidth="1"/>
    <col min="3" max="4" width="11.44140625" style="6" customWidth="1"/>
    <col min="5" max="5" width="12.109375" style="7" customWidth="1"/>
    <col min="6" max="6" width="8.44140625" style="5" customWidth="1"/>
    <col min="7" max="7" width="0" style="5" hidden="1" customWidth="1"/>
    <col min="8" max="23" width="9.109375" style="1"/>
    <col min="24" max="25" width="5.6640625" style="1" customWidth="1"/>
    <col min="26" max="26" width="6.44140625" style="1" customWidth="1"/>
    <col min="27" max="27" width="24.33203125" style="1" customWidth="1"/>
    <col min="28" max="28" width="4.33203125" style="1" customWidth="1"/>
    <col min="29" max="29" width="8.33203125" style="1" customWidth="1"/>
    <col min="30" max="30" width="8.6640625" style="1" customWidth="1"/>
    <col min="31" max="16384" width="9.109375" style="1"/>
  </cols>
  <sheetData>
    <row r="1" spans="1:30">
      <c r="A1" s="9" t="s">
        <v>103</v>
      </c>
      <c r="C1" s="1"/>
      <c r="E1" s="9" t="s">
        <v>104</v>
      </c>
      <c r="F1" s="1"/>
      <c r="G1" s="1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1:30">
      <c r="A2" s="9" t="s">
        <v>105</v>
      </c>
      <c r="C2" s="1"/>
      <c r="E2" s="9" t="s">
        <v>106</v>
      </c>
      <c r="F2" s="1"/>
      <c r="G2" s="1"/>
      <c r="Z2" s="107" t="s">
        <v>11</v>
      </c>
      <c r="AA2" s="108" t="s">
        <v>59</v>
      </c>
      <c r="AB2" s="108" t="s">
        <v>13</v>
      </c>
      <c r="AC2" s="108"/>
      <c r="AD2" s="109"/>
    </row>
    <row r="3" spans="1:30">
      <c r="A3" s="9" t="s">
        <v>60</v>
      </c>
      <c r="C3" s="1"/>
      <c r="E3" s="9" t="s">
        <v>396</v>
      </c>
      <c r="F3" s="1"/>
      <c r="G3" s="1"/>
      <c r="Z3" s="107" t="s">
        <v>14</v>
      </c>
      <c r="AA3" s="108" t="s">
        <v>61</v>
      </c>
      <c r="AB3" s="108" t="s">
        <v>13</v>
      </c>
      <c r="AC3" s="108" t="s">
        <v>16</v>
      </c>
      <c r="AD3" s="109" t="s">
        <v>17</v>
      </c>
    </row>
    <row r="4" spans="1:30">
      <c r="B4" s="1"/>
      <c r="C4" s="1"/>
      <c r="D4" s="1"/>
      <c r="E4" s="1"/>
      <c r="F4" s="1"/>
      <c r="G4" s="1"/>
      <c r="Z4" s="107" t="s">
        <v>18</v>
      </c>
      <c r="AA4" s="108" t="s">
        <v>62</v>
      </c>
      <c r="AB4" s="108" t="s">
        <v>13</v>
      </c>
      <c r="AC4" s="108"/>
      <c r="AD4" s="109"/>
    </row>
    <row r="5" spans="1:30">
      <c r="A5" s="9"/>
      <c r="B5" s="1"/>
      <c r="C5" s="1"/>
      <c r="D5" s="1"/>
      <c r="E5" s="1"/>
      <c r="F5" s="1"/>
      <c r="G5" s="1"/>
      <c r="Z5" s="107" t="s">
        <v>24</v>
      </c>
      <c r="AA5" s="108" t="s">
        <v>61</v>
      </c>
      <c r="AB5" s="108" t="s">
        <v>13</v>
      </c>
      <c r="AC5" s="108" t="s">
        <v>16</v>
      </c>
      <c r="AD5" s="109" t="s">
        <v>17</v>
      </c>
    </row>
    <row r="6" spans="1:30">
      <c r="A6" s="9" t="s">
        <v>107</v>
      </c>
      <c r="B6" s="1"/>
      <c r="C6" s="1"/>
      <c r="D6" s="1"/>
      <c r="E6" s="1"/>
      <c r="F6" s="1"/>
      <c r="G6" s="1"/>
    </row>
    <row r="7" spans="1:30">
      <c r="A7" s="9" t="s">
        <v>108</v>
      </c>
      <c r="B7" s="1"/>
      <c r="C7" s="1"/>
      <c r="D7" s="1"/>
      <c r="E7" s="1"/>
      <c r="F7" s="1"/>
      <c r="G7" s="1"/>
    </row>
    <row r="8" spans="1:30" ht="13.8">
      <c r="B8" s="4" t="s">
        <v>394</v>
      </c>
      <c r="G8" s="1"/>
    </row>
    <row r="9" spans="1:30">
      <c r="A9" s="112" t="s">
        <v>63</v>
      </c>
      <c r="B9" s="112" t="s">
        <v>30</v>
      </c>
      <c r="C9" s="112" t="s">
        <v>64</v>
      </c>
      <c r="D9" s="112" t="s">
        <v>65</v>
      </c>
      <c r="E9" s="119" t="s">
        <v>66</v>
      </c>
      <c r="F9" s="119" t="s">
        <v>67</v>
      </c>
      <c r="G9" s="1"/>
    </row>
    <row r="10" spans="1:30">
      <c r="A10" s="116"/>
      <c r="B10" s="116"/>
      <c r="C10" s="116" t="s">
        <v>68</v>
      </c>
      <c r="D10" s="116"/>
      <c r="E10" s="116" t="s">
        <v>65</v>
      </c>
      <c r="F10" s="116" t="s">
        <v>65</v>
      </c>
      <c r="G10" s="91" t="s">
        <v>69</v>
      </c>
    </row>
    <row r="12" spans="1:30">
      <c r="A12" s="1" t="s">
        <v>129</v>
      </c>
      <c r="B12" s="5">
        <f>Prehlad!H16</f>
        <v>0</v>
      </c>
      <c r="C12" s="5">
        <f>Prehlad!I16</f>
        <v>0</v>
      </c>
      <c r="D12" s="5">
        <f>Prehlad!J16</f>
        <v>0</v>
      </c>
      <c r="E12" s="7">
        <f>Prehlad!L16</f>
        <v>0</v>
      </c>
      <c r="F12" s="5">
        <f>Prehlad!N16</f>
        <v>0</v>
      </c>
      <c r="G12" s="5">
        <f>Prehlad!W16</f>
        <v>55.615000000000002</v>
      </c>
    </row>
    <row r="13" spans="1:30">
      <c r="A13" s="1" t="s">
        <v>137</v>
      </c>
      <c r="B13" s="5">
        <f>Prehlad!H25</f>
        <v>0</v>
      </c>
      <c r="C13" s="5">
        <f>Prehlad!I25</f>
        <v>0</v>
      </c>
      <c r="D13" s="5">
        <f>Prehlad!J25</f>
        <v>0</v>
      </c>
      <c r="E13" s="7">
        <f>Prehlad!L25</f>
        <v>0</v>
      </c>
      <c r="F13" s="5">
        <f>Prehlad!N25</f>
        <v>0</v>
      </c>
      <c r="G13" s="5">
        <f>Prehlad!W25</f>
        <v>110.92400000000001</v>
      </c>
    </row>
    <row r="14" spans="1:30">
      <c r="A14" s="1" t="s">
        <v>147</v>
      </c>
      <c r="B14" s="5">
        <f>Prehlad!H48</f>
        <v>0</v>
      </c>
      <c r="C14" s="5">
        <f>Prehlad!I48</f>
        <v>0</v>
      </c>
      <c r="D14" s="5">
        <f>Prehlad!J48</f>
        <v>0</v>
      </c>
      <c r="E14" s="7">
        <f>Prehlad!L48</f>
        <v>0</v>
      </c>
      <c r="F14" s="5">
        <f>Prehlad!N48</f>
        <v>0</v>
      </c>
      <c r="G14" s="5">
        <f>Prehlad!W48</f>
        <v>532.77200000000005</v>
      </c>
    </row>
    <row r="15" spans="1:30">
      <c r="A15" s="1" t="s">
        <v>199</v>
      </c>
      <c r="B15" s="5">
        <f>Prehlad!H50</f>
        <v>0</v>
      </c>
      <c r="C15" s="5">
        <f>Prehlad!I50</f>
        <v>0</v>
      </c>
      <c r="D15" s="5">
        <f>Prehlad!J50</f>
        <v>0</v>
      </c>
      <c r="E15" s="7">
        <f>Prehlad!L50</f>
        <v>0</v>
      </c>
      <c r="F15" s="5">
        <f>Prehlad!N50</f>
        <v>0</v>
      </c>
      <c r="G15" s="5">
        <f>Prehlad!W50</f>
        <v>699.31100000000004</v>
      </c>
    </row>
    <row r="17" spans="1:7">
      <c r="A17" s="1" t="s">
        <v>201</v>
      </c>
      <c r="B17" s="5">
        <f>Prehlad!H57</f>
        <v>0</v>
      </c>
      <c r="C17" s="5">
        <f>Prehlad!I57</f>
        <v>0</v>
      </c>
      <c r="D17" s="5">
        <f>Prehlad!J57</f>
        <v>0</v>
      </c>
      <c r="E17" s="7">
        <f>Prehlad!L57</f>
        <v>0</v>
      </c>
      <c r="F17" s="5">
        <f>Prehlad!N57</f>
        <v>0</v>
      </c>
      <c r="G17" s="5">
        <f>Prehlad!W57</f>
        <v>0</v>
      </c>
    </row>
    <row r="18" spans="1:7">
      <c r="A18" s="1" t="s">
        <v>212</v>
      </c>
      <c r="B18" s="5">
        <f>Prehlad!H64</f>
        <v>0</v>
      </c>
      <c r="C18" s="5">
        <f>Prehlad!I64</f>
        <v>0</v>
      </c>
      <c r="D18" s="5">
        <f>Prehlad!J64</f>
        <v>0</v>
      </c>
      <c r="E18" s="7">
        <f>Prehlad!L64</f>
        <v>0</v>
      </c>
      <c r="F18" s="5">
        <f>Prehlad!N64</f>
        <v>0</v>
      </c>
      <c r="G18" s="5">
        <f>Prehlad!W64</f>
        <v>4.99</v>
      </c>
    </row>
    <row r="19" spans="1:7">
      <c r="A19" s="1" t="s">
        <v>222</v>
      </c>
      <c r="B19" s="5">
        <f>Prehlad!H76</f>
        <v>0</v>
      </c>
      <c r="C19" s="5">
        <f>Prehlad!I76</f>
        <v>0</v>
      </c>
      <c r="D19" s="5">
        <f>Prehlad!J76</f>
        <v>0</v>
      </c>
      <c r="E19" s="7">
        <f>Prehlad!L76</f>
        <v>0</v>
      </c>
      <c r="F19" s="5">
        <f>Prehlad!N76</f>
        <v>0</v>
      </c>
      <c r="G19" s="5">
        <f>Prehlad!W76</f>
        <v>87.421999999999997</v>
      </c>
    </row>
    <row r="20" spans="1:7">
      <c r="A20" s="1" t="s">
        <v>245</v>
      </c>
      <c r="B20" s="5">
        <f>Prehlad!H82</f>
        <v>0</v>
      </c>
      <c r="C20" s="5">
        <f>Prehlad!I82</f>
        <v>0</v>
      </c>
      <c r="D20" s="5">
        <f>Prehlad!J82</f>
        <v>0</v>
      </c>
      <c r="E20" s="7">
        <f>Prehlad!L82</f>
        <v>0</v>
      </c>
      <c r="F20" s="5">
        <f>Prehlad!N82</f>
        <v>0</v>
      </c>
      <c r="G20" s="5">
        <f>Prehlad!W82</f>
        <v>4.0299999999999994</v>
      </c>
    </row>
    <row r="21" spans="1:7">
      <c r="A21" s="1" t="s">
        <v>253</v>
      </c>
      <c r="B21" s="5">
        <f>Prehlad!H100</f>
        <v>0</v>
      </c>
      <c r="C21" s="5">
        <f>Prehlad!I100</f>
        <v>0</v>
      </c>
      <c r="D21" s="5">
        <f>Prehlad!J100</f>
        <v>0</v>
      </c>
      <c r="E21" s="7">
        <f>Prehlad!L100</f>
        <v>0</v>
      </c>
      <c r="F21" s="5">
        <f>Prehlad!N100</f>
        <v>0</v>
      </c>
      <c r="G21" s="5">
        <f>Prehlad!W100</f>
        <v>29.684000000000005</v>
      </c>
    </row>
    <row r="22" spans="1:7">
      <c r="A22" s="1" t="s">
        <v>285</v>
      </c>
      <c r="B22" s="5">
        <f>Prehlad!H108</f>
        <v>0</v>
      </c>
      <c r="C22" s="5">
        <f>Prehlad!I108</f>
        <v>0</v>
      </c>
      <c r="D22" s="5">
        <f>Prehlad!J108</f>
        <v>0</v>
      </c>
      <c r="E22" s="7">
        <f>Prehlad!L108</f>
        <v>0</v>
      </c>
      <c r="F22" s="5">
        <f>Prehlad!N108</f>
        <v>0</v>
      </c>
      <c r="G22" s="5">
        <f>Prehlad!W108</f>
        <v>39.286999999999999</v>
      </c>
    </row>
    <row r="23" spans="1:7">
      <c r="A23" s="1" t="s">
        <v>298</v>
      </c>
      <c r="B23" s="5">
        <f>Prehlad!H118</f>
        <v>0</v>
      </c>
      <c r="C23" s="5">
        <f>Prehlad!I118</f>
        <v>0</v>
      </c>
      <c r="D23" s="5">
        <f>Prehlad!J118</f>
        <v>0</v>
      </c>
      <c r="E23" s="7">
        <f>Prehlad!L118</f>
        <v>0</v>
      </c>
      <c r="F23" s="5">
        <f>Prehlad!N118</f>
        <v>0</v>
      </c>
      <c r="G23" s="5">
        <f>Prehlad!W118</f>
        <v>67.051000000000002</v>
      </c>
    </row>
    <row r="24" spans="1:7">
      <c r="A24" s="1" t="s">
        <v>318</v>
      </c>
      <c r="B24" s="5">
        <f>Prehlad!H127</f>
        <v>0</v>
      </c>
      <c r="C24" s="5">
        <f>Prehlad!I127</f>
        <v>0</v>
      </c>
      <c r="D24" s="5">
        <f>Prehlad!J127</f>
        <v>0</v>
      </c>
      <c r="E24" s="7">
        <f>Prehlad!L127</f>
        <v>0</v>
      </c>
      <c r="F24" s="5">
        <f>Prehlad!N127</f>
        <v>0</v>
      </c>
      <c r="G24" s="5">
        <f>Prehlad!W127</f>
        <v>49.110999999999997</v>
      </c>
    </row>
    <row r="25" spans="1:7">
      <c r="A25" s="1" t="s">
        <v>331</v>
      </c>
      <c r="B25" s="5">
        <f>Prehlad!H131</f>
        <v>0</v>
      </c>
      <c r="C25" s="5">
        <f>Prehlad!I131</f>
        <v>0</v>
      </c>
      <c r="D25" s="5">
        <f>Prehlad!J131</f>
        <v>0</v>
      </c>
      <c r="E25" s="7">
        <f>Prehlad!L131</f>
        <v>0</v>
      </c>
      <c r="F25" s="5">
        <f>Prehlad!N131</f>
        <v>0</v>
      </c>
      <c r="G25" s="5">
        <f>Prehlad!W131</f>
        <v>6.66</v>
      </c>
    </row>
    <row r="26" spans="1:7">
      <c r="A26" s="1" t="s">
        <v>336</v>
      </c>
      <c r="B26" s="5">
        <f>Prehlad!H136</f>
        <v>0</v>
      </c>
      <c r="C26" s="5">
        <f>Prehlad!I136</f>
        <v>0</v>
      </c>
      <c r="D26" s="5">
        <f>Prehlad!J136</f>
        <v>0</v>
      </c>
      <c r="E26" s="7">
        <f>Prehlad!L136</f>
        <v>0</v>
      </c>
      <c r="F26" s="5">
        <f>Prehlad!N136</f>
        <v>0</v>
      </c>
      <c r="G26" s="5">
        <f>Prehlad!W136</f>
        <v>9.9269999999999996</v>
      </c>
    </row>
    <row r="27" spans="1:7">
      <c r="A27" s="1" t="s">
        <v>344</v>
      </c>
      <c r="B27" s="5">
        <f>Prehlad!H138</f>
        <v>0</v>
      </c>
      <c r="C27" s="5">
        <f>Prehlad!I138</f>
        <v>0</v>
      </c>
      <c r="D27" s="5">
        <f>Prehlad!J138</f>
        <v>0</v>
      </c>
      <c r="E27" s="7">
        <f>Prehlad!L138</f>
        <v>0</v>
      </c>
      <c r="F27" s="5">
        <f>Prehlad!N138</f>
        <v>0</v>
      </c>
      <c r="G27" s="5">
        <f>Prehlad!W138</f>
        <v>298.16200000000003</v>
      </c>
    </row>
    <row r="29" spans="1:7">
      <c r="A29" s="1" t="s">
        <v>346</v>
      </c>
      <c r="B29" s="5">
        <f>Prehlad!H145</f>
        <v>0</v>
      </c>
      <c r="C29" s="5">
        <f>Prehlad!I145</f>
        <v>0</v>
      </c>
      <c r="D29" s="5">
        <f>Prehlad!J145</f>
        <v>0</v>
      </c>
      <c r="E29" s="7">
        <f>Prehlad!L145</f>
        <v>0</v>
      </c>
      <c r="F29" s="5">
        <f>Prehlad!N145</f>
        <v>0</v>
      </c>
      <c r="G29" s="5">
        <f>Prehlad!W145</f>
        <v>110.56</v>
      </c>
    </row>
    <row r="30" spans="1:7">
      <c r="A30" s="1" t="s">
        <v>358</v>
      </c>
      <c r="B30" s="5">
        <f>Prehlad!H147</f>
        <v>0</v>
      </c>
      <c r="C30" s="5">
        <f>Prehlad!I147</f>
        <v>0</v>
      </c>
      <c r="D30" s="5">
        <f>Prehlad!J147</f>
        <v>0</v>
      </c>
      <c r="E30" s="7">
        <f>Prehlad!L147</f>
        <v>0</v>
      </c>
      <c r="F30" s="5">
        <f>Prehlad!N147</f>
        <v>0</v>
      </c>
      <c r="G30" s="5">
        <f>Prehlad!W147</f>
        <v>110.56</v>
      </c>
    </row>
    <row r="32" spans="1:7">
      <c r="A32" s="1" t="s">
        <v>359</v>
      </c>
      <c r="B32" s="5">
        <f>Prehlad!H156</f>
        <v>0</v>
      </c>
      <c r="C32" s="5">
        <f>Prehlad!I156</f>
        <v>0</v>
      </c>
      <c r="D32" s="5">
        <f>Prehlad!J156</f>
        <v>0</v>
      </c>
      <c r="E32" s="7">
        <f>Prehlad!L156</f>
        <v>0</v>
      </c>
      <c r="F32" s="5">
        <f>Prehlad!N156</f>
        <v>0</v>
      </c>
      <c r="G32" s="5">
        <f>Prehlad!W156</f>
        <v>203</v>
      </c>
    </row>
    <row r="33" spans="1:7">
      <c r="A33" s="1" t="s">
        <v>372</v>
      </c>
      <c r="B33" s="5">
        <f>Prehlad!H158</f>
        <v>0</v>
      </c>
      <c r="C33" s="5">
        <f>Prehlad!I158</f>
        <v>0</v>
      </c>
      <c r="D33" s="5">
        <f>Prehlad!J158</f>
        <v>0</v>
      </c>
      <c r="E33" s="7">
        <f>Prehlad!L158</f>
        <v>0</v>
      </c>
      <c r="F33" s="5">
        <f>Prehlad!N158</f>
        <v>0</v>
      </c>
      <c r="G33" s="5">
        <f>Prehlad!W158</f>
        <v>203</v>
      </c>
    </row>
    <row r="36" spans="1:7">
      <c r="A36" s="1" t="s">
        <v>373</v>
      </c>
      <c r="B36" s="5">
        <f>Prehlad!H160</f>
        <v>0</v>
      </c>
      <c r="C36" s="5">
        <f>Prehlad!I160</f>
        <v>0</v>
      </c>
      <c r="D36" s="5">
        <f>Prehlad!J160</f>
        <v>0</v>
      </c>
      <c r="E36" s="7">
        <f>Prehlad!L160</f>
        <v>0</v>
      </c>
      <c r="F36" s="5">
        <f>Prehlad!N160</f>
        <v>0</v>
      </c>
      <c r="G36" s="5">
        <f>Prehlad!W160</f>
        <v>1311.0330000000001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60"/>
  <sheetViews>
    <sheetView showGridLines="0" tabSelected="1" topLeftCell="A145" workbookViewId="0">
      <selection activeCell="A142" sqref="A142:AD145"/>
    </sheetView>
  </sheetViews>
  <sheetFormatPr defaultColWidth="9.109375" defaultRowHeight="10.199999999999999"/>
  <cols>
    <col min="1" max="1" width="4.44140625" style="98" customWidth="1"/>
    <col min="2" max="2" width="3.6640625" style="99" customWidth="1"/>
    <col min="3" max="3" width="7.6640625" style="100" customWidth="1"/>
    <col min="4" max="4" width="43.33203125" style="121" customWidth="1"/>
    <col min="5" max="5" width="10.6640625" style="102" customWidth="1"/>
    <col min="6" max="6" width="5.33203125" style="101" customWidth="1"/>
    <col min="7" max="7" width="8.6640625" style="103" customWidth="1"/>
    <col min="8" max="9" width="9.6640625" style="103" hidden="1" customWidth="1"/>
    <col min="10" max="10" width="9.6640625" style="103" customWidth="1"/>
    <col min="11" max="11" width="7.44140625" style="104" hidden="1" customWidth="1"/>
    <col min="12" max="12" width="8.33203125" style="104" hidden="1" customWidth="1"/>
    <col min="13" max="13" width="9.109375" style="102" hidden="1" customWidth="1"/>
    <col min="14" max="14" width="7" style="102" hidden="1" customWidth="1"/>
    <col min="15" max="15" width="3.44140625" style="101" hidden="1" customWidth="1"/>
    <col min="16" max="16" width="12.6640625" style="101" hidden="1" customWidth="1"/>
    <col min="17" max="19" width="13.33203125" style="102" hidden="1" customWidth="1"/>
    <col min="20" max="20" width="10.44140625" style="105" hidden="1" customWidth="1"/>
    <col min="21" max="21" width="10.33203125" style="105" hidden="1" customWidth="1"/>
    <col min="22" max="22" width="5.6640625" style="105" hidden="1" customWidth="1"/>
    <col min="23" max="23" width="9.109375" style="106" hidden="1" customWidth="1"/>
    <col min="24" max="25" width="5.6640625" style="101" hidden="1" customWidth="1"/>
    <col min="26" max="26" width="7.44140625" style="101" hidden="1" customWidth="1"/>
    <col min="27" max="27" width="24.77734375" style="101" hidden="1" customWidth="1"/>
    <col min="28" max="28" width="4.33203125" style="101" hidden="1" customWidth="1"/>
    <col min="29" max="29" width="8.33203125" style="101" customWidth="1"/>
    <col min="30" max="30" width="8.6640625" style="101" customWidth="1"/>
    <col min="31" max="34" width="9.109375" style="101"/>
    <col min="35" max="16384" width="9.109375" style="1"/>
  </cols>
  <sheetData>
    <row r="1" spans="1:34">
      <c r="A1" s="9" t="s">
        <v>103</v>
      </c>
      <c r="B1" s="1"/>
      <c r="C1" s="1"/>
      <c r="D1" s="1"/>
      <c r="E1" s="9" t="s">
        <v>104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5</v>
      </c>
      <c r="AA1" s="143" t="s">
        <v>6</v>
      </c>
      <c r="AB1" s="107" t="s">
        <v>7</v>
      </c>
      <c r="AC1" s="107" t="s">
        <v>8</v>
      </c>
      <c r="AD1" s="107" t="s">
        <v>9</v>
      </c>
      <c r="AE1" s="1"/>
      <c r="AF1" s="1"/>
      <c r="AG1" s="1"/>
      <c r="AH1" s="1"/>
    </row>
    <row r="2" spans="1:34">
      <c r="A2" s="9" t="s">
        <v>105</v>
      </c>
      <c r="B2" s="1"/>
      <c r="C2" s="1"/>
      <c r="D2" s="1"/>
      <c r="E2" s="9" t="s">
        <v>106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11</v>
      </c>
      <c r="AA2" s="108" t="s">
        <v>70</v>
      </c>
      <c r="AB2" s="108" t="s">
        <v>13</v>
      </c>
      <c r="AC2" s="108"/>
      <c r="AD2" s="109"/>
      <c r="AE2" s="1"/>
      <c r="AF2" s="1"/>
      <c r="AG2" s="1"/>
      <c r="AH2" s="1"/>
    </row>
    <row r="3" spans="1:34">
      <c r="A3" s="9" t="s">
        <v>60</v>
      </c>
      <c r="B3" s="1"/>
      <c r="C3" s="1"/>
      <c r="D3" s="1"/>
      <c r="E3" s="9" t="s">
        <v>397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14</v>
      </c>
      <c r="AA3" s="108" t="s">
        <v>71</v>
      </c>
      <c r="AB3" s="108" t="s">
        <v>13</v>
      </c>
      <c r="AC3" s="108" t="s">
        <v>16</v>
      </c>
      <c r="AD3" s="109" t="s">
        <v>17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18</v>
      </c>
      <c r="AA4" s="108" t="s">
        <v>72</v>
      </c>
      <c r="AB4" s="108" t="s">
        <v>13</v>
      </c>
      <c r="AC4" s="108"/>
      <c r="AD4" s="109"/>
      <c r="AE4" s="1"/>
      <c r="AF4" s="1"/>
      <c r="AG4" s="1"/>
      <c r="AH4" s="1"/>
    </row>
    <row r="5" spans="1:34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71</v>
      </c>
      <c r="AB5" s="108" t="s">
        <v>13</v>
      </c>
      <c r="AC5" s="108" t="s">
        <v>16</v>
      </c>
      <c r="AD5" s="109" t="s">
        <v>17</v>
      </c>
      <c r="AE5" s="1"/>
      <c r="AF5" s="1"/>
      <c r="AG5" s="1"/>
      <c r="AH5" s="1"/>
    </row>
    <row r="6" spans="1:34">
      <c r="A6" s="9" t="s">
        <v>107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 t="s">
        <v>108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4" thickBot="1">
      <c r="A8" s="1"/>
      <c r="B8" s="2"/>
      <c r="C8" s="3"/>
      <c r="D8" s="4" t="s">
        <v>395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8" thickTop="1">
      <c r="A9" s="112" t="s">
        <v>73</v>
      </c>
      <c r="B9" s="112" t="s">
        <v>74</v>
      </c>
      <c r="C9" s="112" t="s">
        <v>75</v>
      </c>
      <c r="D9" s="112" t="s">
        <v>76</v>
      </c>
      <c r="E9" s="112" t="s">
        <v>77</v>
      </c>
      <c r="F9" s="112" t="s">
        <v>78</v>
      </c>
      <c r="G9" s="112" t="s">
        <v>79</v>
      </c>
      <c r="H9" s="112" t="s">
        <v>30</v>
      </c>
      <c r="I9" s="112" t="s">
        <v>64</v>
      </c>
      <c r="J9" s="112" t="s">
        <v>65</v>
      </c>
      <c r="K9" s="113" t="s">
        <v>66</v>
      </c>
      <c r="L9" s="114"/>
      <c r="M9" s="115" t="s">
        <v>67</v>
      </c>
      <c r="N9" s="114"/>
      <c r="O9" s="112" t="s">
        <v>4</v>
      </c>
      <c r="P9" s="110" t="s">
        <v>80</v>
      </c>
      <c r="Q9" s="85" t="s">
        <v>77</v>
      </c>
      <c r="R9" s="85" t="s">
        <v>77</v>
      </c>
      <c r="S9" s="86" t="s">
        <v>77</v>
      </c>
      <c r="T9" s="90" t="s">
        <v>81</v>
      </c>
      <c r="U9" s="90" t="s">
        <v>82</v>
      </c>
      <c r="V9" s="90" t="s">
        <v>83</v>
      </c>
      <c r="W9" s="91" t="s">
        <v>69</v>
      </c>
      <c r="X9" s="91" t="s">
        <v>84</v>
      </c>
      <c r="Y9" s="91" t="s">
        <v>85</v>
      </c>
      <c r="Z9" s="120" t="s">
        <v>86</v>
      </c>
      <c r="AA9" s="120" t="s">
        <v>87</v>
      </c>
      <c r="AB9" s="1" t="s">
        <v>83</v>
      </c>
      <c r="AC9" s="1"/>
      <c r="AD9" s="1"/>
      <c r="AE9" s="1"/>
      <c r="AF9" s="1"/>
      <c r="AG9" s="1"/>
      <c r="AH9" s="1"/>
    </row>
    <row r="10" spans="1:34" ht="10.8" thickBot="1">
      <c r="A10" s="116" t="s">
        <v>88</v>
      </c>
      <c r="B10" s="116" t="s">
        <v>89</v>
      </c>
      <c r="C10" s="117"/>
      <c r="D10" s="116" t="s">
        <v>90</v>
      </c>
      <c r="E10" s="116" t="s">
        <v>91</v>
      </c>
      <c r="F10" s="116" t="s">
        <v>92</v>
      </c>
      <c r="G10" s="116" t="s">
        <v>93</v>
      </c>
      <c r="H10" s="116" t="s">
        <v>94</v>
      </c>
      <c r="I10" s="116" t="s">
        <v>68</v>
      </c>
      <c r="J10" s="116"/>
      <c r="K10" s="116" t="s">
        <v>79</v>
      </c>
      <c r="L10" s="116" t="s">
        <v>65</v>
      </c>
      <c r="M10" s="118" t="s">
        <v>79</v>
      </c>
      <c r="N10" s="116" t="s">
        <v>65</v>
      </c>
      <c r="O10" s="116" t="s">
        <v>95</v>
      </c>
      <c r="P10" s="111"/>
      <c r="Q10" s="87" t="s">
        <v>96</v>
      </c>
      <c r="R10" s="87" t="s">
        <v>97</v>
      </c>
      <c r="S10" s="88" t="s">
        <v>98</v>
      </c>
      <c r="T10" s="90" t="s">
        <v>99</v>
      </c>
      <c r="U10" s="90" t="s">
        <v>100</v>
      </c>
      <c r="V10" s="90" t="s">
        <v>101</v>
      </c>
      <c r="W10" s="91"/>
      <c r="X10" s="1"/>
      <c r="Y10" s="1"/>
      <c r="Z10" s="120" t="s">
        <v>102</v>
      </c>
      <c r="AA10" s="120" t="s">
        <v>88</v>
      </c>
      <c r="AB10" s="1" t="s">
        <v>109</v>
      </c>
      <c r="AC10" s="1"/>
      <c r="AD10" s="1"/>
      <c r="AE10" s="1"/>
      <c r="AF10" s="1"/>
      <c r="AG10" s="1"/>
      <c r="AH10" s="1"/>
    </row>
    <row r="11" spans="1:34" ht="10.8" thickTop="1"/>
    <row r="12" spans="1:34">
      <c r="B12" s="133" t="s">
        <v>128</v>
      </c>
    </row>
    <row r="13" spans="1:34">
      <c r="B13" s="100" t="s">
        <v>129</v>
      </c>
    </row>
    <row r="14" spans="1:34" ht="20.399999999999999">
      <c r="A14" s="98">
        <v>1</v>
      </c>
      <c r="B14" s="99" t="s">
        <v>130</v>
      </c>
      <c r="C14" s="100" t="s">
        <v>131</v>
      </c>
      <c r="D14" s="121" t="s">
        <v>376</v>
      </c>
      <c r="E14" s="102">
        <v>3.65</v>
      </c>
      <c r="F14" s="101" t="s">
        <v>132</v>
      </c>
      <c r="G14" s="102"/>
      <c r="H14" s="102">
        <f>ROUND(E14*G14, 3)</f>
        <v>0</v>
      </c>
      <c r="I14" s="102"/>
      <c r="J14" s="102">
        <f>ROUND(E14*G14, 3)</f>
        <v>0</v>
      </c>
      <c r="L14" s="104">
        <f>E14*K14</f>
        <v>0</v>
      </c>
      <c r="O14" s="101">
        <v>20</v>
      </c>
      <c r="P14" s="101" t="s">
        <v>133</v>
      </c>
      <c r="V14" s="105" t="s">
        <v>50</v>
      </c>
      <c r="W14" s="106">
        <v>11.811</v>
      </c>
      <c r="Z14" s="101" t="s">
        <v>134</v>
      </c>
      <c r="AB14" s="101">
        <v>7</v>
      </c>
    </row>
    <row r="15" spans="1:34" ht="20.399999999999999">
      <c r="A15" s="98">
        <v>2</v>
      </c>
      <c r="B15" s="99" t="s">
        <v>130</v>
      </c>
      <c r="C15" s="100" t="s">
        <v>135</v>
      </c>
      <c r="D15" s="121" t="s">
        <v>377</v>
      </c>
      <c r="E15" s="102">
        <v>13.928000000000001</v>
      </c>
      <c r="F15" s="101" t="s">
        <v>132</v>
      </c>
      <c r="G15" s="102"/>
      <c r="H15" s="102">
        <f>ROUND(E15*G15, 3)</f>
        <v>0</v>
      </c>
      <c r="I15" s="102"/>
      <c r="J15" s="102">
        <f>ROUND(E15*G15, 3)</f>
        <v>0</v>
      </c>
      <c r="L15" s="104">
        <f>E15*K15</f>
        <v>0</v>
      </c>
      <c r="O15" s="101">
        <v>20</v>
      </c>
      <c r="P15" s="101" t="s">
        <v>133</v>
      </c>
      <c r="V15" s="105" t="s">
        <v>50</v>
      </c>
      <c r="W15" s="106">
        <v>43.804000000000002</v>
      </c>
      <c r="Z15" s="101" t="s">
        <v>134</v>
      </c>
      <c r="AB15" s="101">
        <v>7</v>
      </c>
    </row>
    <row r="16" spans="1:34">
      <c r="D16" s="134" t="s">
        <v>136</v>
      </c>
      <c r="E16" s="136">
        <f>J16</f>
        <v>0</v>
      </c>
      <c r="G16" s="102"/>
      <c r="H16" s="136">
        <f>SUM(H12:H15)</f>
        <v>0</v>
      </c>
      <c r="I16" s="136">
        <f>SUM(I12:I15)</f>
        <v>0</v>
      </c>
      <c r="J16" s="136">
        <f>SUM(J12:J15)</f>
        <v>0</v>
      </c>
      <c r="L16" s="135">
        <f>SUM(L12:L15)</f>
        <v>0</v>
      </c>
      <c r="N16" s="136">
        <f>SUM(N12:N15)</f>
        <v>0</v>
      </c>
      <c r="W16" s="106">
        <f>SUM(W12:W15)</f>
        <v>55.615000000000002</v>
      </c>
    </row>
    <row r="18" spans="1:28">
      <c r="B18" s="100" t="s">
        <v>137</v>
      </c>
    </row>
    <row r="19" spans="1:28" ht="20.399999999999999">
      <c r="A19" s="98">
        <v>3</v>
      </c>
      <c r="B19" s="99" t="s">
        <v>130</v>
      </c>
      <c r="C19" s="100" t="s">
        <v>138</v>
      </c>
      <c r="D19" s="121" t="s">
        <v>378</v>
      </c>
      <c r="E19" s="102">
        <v>145.988</v>
      </c>
      <c r="F19" s="101" t="s">
        <v>139</v>
      </c>
      <c r="G19" s="102"/>
      <c r="H19" s="102">
        <f t="shared" ref="H19:H24" si="0">ROUND(E19*G19, 3)</f>
        <v>0</v>
      </c>
      <c r="I19" s="102"/>
      <c r="J19" s="102">
        <f t="shared" ref="J19:J24" si="1">ROUND(E19*G19, 3)</f>
        <v>0</v>
      </c>
      <c r="L19" s="104">
        <f t="shared" ref="L19:L24" si="2">E19*K19</f>
        <v>0</v>
      </c>
      <c r="O19" s="101">
        <v>20</v>
      </c>
      <c r="P19" s="101" t="s">
        <v>133</v>
      </c>
      <c r="V19" s="105" t="s">
        <v>50</v>
      </c>
      <c r="W19" s="106">
        <v>6.7149999999999999</v>
      </c>
      <c r="Z19" s="101" t="s">
        <v>140</v>
      </c>
      <c r="AB19" s="101">
        <v>7</v>
      </c>
    </row>
    <row r="20" spans="1:28" ht="20.399999999999999">
      <c r="A20" s="98">
        <v>4</v>
      </c>
      <c r="B20" s="99" t="s">
        <v>130</v>
      </c>
      <c r="C20" s="100" t="s">
        <v>141</v>
      </c>
      <c r="D20" s="121" t="s">
        <v>379</v>
      </c>
      <c r="E20" s="102">
        <v>145.988</v>
      </c>
      <c r="F20" s="101" t="s">
        <v>139</v>
      </c>
      <c r="G20" s="102"/>
      <c r="H20" s="102">
        <f t="shared" si="0"/>
        <v>0</v>
      </c>
      <c r="I20" s="102"/>
      <c r="J20" s="102">
        <f t="shared" si="1"/>
        <v>0</v>
      </c>
      <c r="L20" s="104">
        <f t="shared" si="2"/>
        <v>0</v>
      </c>
      <c r="O20" s="101">
        <v>20</v>
      </c>
      <c r="P20" s="101" t="s">
        <v>133</v>
      </c>
      <c r="V20" s="105" t="s">
        <v>50</v>
      </c>
      <c r="W20" s="106">
        <v>36.497</v>
      </c>
      <c r="Z20" s="101" t="s">
        <v>140</v>
      </c>
      <c r="AB20" s="101">
        <v>7</v>
      </c>
    </row>
    <row r="21" spans="1:28">
      <c r="A21" s="98">
        <v>5</v>
      </c>
      <c r="B21" s="99" t="s">
        <v>130</v>
      </c>
      <c r="C21" s="100" t="s">
        <v>142</v>
      </c>
      <c r="D21" s="121" t="s">
        <v>143</v>
      </c>
      <c r="E21" s="102">
        <v>145.988</v>
      </c>
      <c r="F21" s="101" t="s">
        <v>139</v>
      </c>
      <c r="G21" s="102"/>
      <c r="H21" s="102">
        <f t="shared" si="0"/>
        <v>0</v>
      </c>
      <c r="I21" s="102"/>
      <c r="J21" s="102">
        <f t="shared" si="1"/>
        <v>0</v>
      </c>
      <c r="L21" s="104">
        <f t="shared" si="2"/>
        <v>0</v>
      </c>
      <c r="O21" s="101">
        <v>20</v>
      </c>
      <c r="P21" s="101" t="s">
        <v>133</v>
      </c>
      <c r="V21" s="105" t="s">
        <v>50</v>
      </c>
      <c r="W21" s="106">
        <v>26.277999999999999</v>
      </c>
      <c r="Z21" s="101" t="s">
        <v>140</v>
      </c>
      <c r="AB21" s="101">
        <v>7</v>
      </c>
    </row>
    <row r="22" spans="1:28" ht="20.399999999999999">
      <c r="A22" s="98">
        <v>6</v>
      </c>
      <c r="B22" s="99" t="s">
        <v>130</v>
      </c>
      <c r="C22" s="100" t="s">
        <v>144</v>
      </c>
      <c r="D22" s="121" t="s">
        <v>380</v>
      </c>
      <c r="E22" s="102">
        <v>69.638000000000005</v>
      </c>
      <c r="F22" s="101" t="s">
        <v>139</v>
      </c>
      <c r="G22" s="102"/>
      <c r="H22" s="102">
        <f t="shared" si="0"/>
        <v>0</v>
      </c>
      <c r="I22" s="102"/>
      <c r="J22" s="102">
        <f t="shared" si="1"/>
        <v>0</v>
      </c>
      <c r="L22" s="104">
        <f t="shared" si="2"/>
        <v>0</v>
      </c>
      <c r="O22" s="101">
        <v>20</v>
      </c>
      <c r="P22" s="101" t="s">
        <v>133</v>
      </c>
      <c r="V22" s="105" t="s">
        <v>50</v>
      </c>
      <c r="W22" s="106">
        <v>25.696000000000002</v>
      </c>
      <c r="Z22" s="101" t="s">
        <v>140</v>
      </c>
      <c r="AB22" s="101">
        <v>7</v>
      </c>
    </row>
    <row r="23" spans="1:28">
      <c r="A23" s="98">
        <v>7</v>
      </c>
      <c r="B23" s="99" t="s">
        <v>130</v>
      </c>
      <c r="C23" s="100" t="s">
        <v>142</v>
      </c>
      <c r="D23" s="121" t="s">
        <v>143</v>
      </c>
      <c r="E23" s="102">
        <v>69.638000000000005</v>
      </c>
      <c r="F23" s="101" t="s">
        <v>139</v>
      </c>
      <c r="G23" s="102"/>
      <c r="H23" s="102">
        <f t="shared" si="0"/>
        <v>0</v>
      </c>
      <c r="I23" s="102"/>
      <c r="J23" s="102">
        <f t="shared" si="1"/>
        <v>0</v>
      </c>
      <c r="L23" s="104">
        <f t="shared" si="2"/>
        <v>0</v>
      </c>
      <c r="O23" s="101">
        <v>20</v>
      </c>
      <c r="P23" s="101" t="s">
        <v>133</v>
      </c>
      <c r="V23" s="105" t="s">
        <v>50</v>
      </c>
      <c r="W23" s="106">
        <v>12.535</v>
      </c>
      <c r="Z23" s="101" t="s">
        <v>140</v>
      </c>
      <c r="AB23" s="101">
        <v>7</v>
      </c>
    </row>
    <row r="24" spans="1:28" ht="20.399999999999999">
      <c r="A24" s="98">
        <v>8</v>
      </c>
      <c r="B24" s="99" t="s">
        <v>130</v>
      </c>
      <c r="C24" s="100" t="s">
        <v>145</v>
      </c>
      <c r="D24" s="121" t="s">
        <v>381</v>
      </c>
      <c r="E24" s="102">
        <v>69.638000000000005</v>
      </c>
      <c r="F24" s="101" t="s">
        <v>139</v>
      </c>
      <c r="G24" s="102"/>
      <c r="H24" s="102">
        <f t="shared" si="0"/>
        <v>0</v>
      </c>
      <c r="I24" s="102"/>
      <c r="J24" s="102">
        <f t="shared" si="1"/>
        <v>0</v>
      </c>
      <c r="L24" s="104">
        <f t="shared" si="2"/>
        <v>0</v>
      </c>
      <c r="O24" s="101">
        <v>20</v>
      </c>
      <c r="P24" s="101" t="s">
        <v>133</v>
      </c>
      <c r="V24" s="105" t="s">
        <v>50</v>
      </c>
      <c r="W24" s="106">
        <v>3.2029999999999998</v>
      </c>
      <c r="Z24" s="101" t="s">
        <v>140</v>
      </c>
      <c r="AB24" s="101">
        <v>7</v>
      </c>
    </row>
    <row r="25" spans="1:28">
      <c r="D25" s="134" t="s">
        <v>146</v>
      </c>
      <c r="E25" s="136">
        <f>J25</f>
        <v>0</v>
      </c>
      <c r="G25" s="102"/>
      <c r="H25" s="136">
        <f>SUM(H18:H24)</f>
        <v>0</v>
      </c>
      <c r="I25" s="136">
        <f>SUM(I18:I24)</f>
        <v>0</v>
      </c>
      <c r="J25" s="136">
        <f>SUM(J18:J24)</f>
        <v>0</v>
      </c>
      <c r="L25" s="135">
        <f>SUM(L18:L24)</f>
        <v>0</v>
      </c>
      <c r="N25" s="136">
        <f>SUM(N18:N24)</f>
        <v>0</v>
      </c>
      <c r="W25" s="106">
        <f>SUM(W18:W24)</f>
        <v>110.92400000000001</v>
      </c>
    </row>
    <row r="27" spans="1:28">
      <c r="B27" s="100" t="s">
        <v>147</v>
      </c>
    </row>
    <row r="28" spans="1:28" ht="20.399999999999999">
      <c r="A28" s="98">
        <v>9</v>
      </c>
      <c r="B28" s="99" t="s">
        <v>148</v>
      </c>
      <c r="C28" s="100" t="s">
        <v>149</v>
      </c>
      <c r="D28" s="121" t="s">
        <v>150</v>
      </c>
      <c r="E28" s="102">
        <v>588.79999999999995</v>
      </c>
      <c r="F28" s="101" t="s">
        <v>139</v>
      </c>
      <c r="G28" s="102"/>
      <c r="H28" s="102">
        <f>ROUND(E28*G28, 3)</f>
        <v>0</v>
      </c>
      <c r="I28" s="102"/>
      <c r="J28" s="102">
        <f>ROUND(E28*G28, 3)</f>
        <v>0</v>
      </c>
      <c r="O28" s="101">
        <v>20</v>
      </c>
      <c r="P28" s="101" t="s">
        <v>133</v>
      </c>
      <c r="V28" s="105" t="s">
        <v>50</v>
      </c>
      <c r="W28" s="106">
        <v>99.507000000000005</v>
      </c>
      <c r="Z28" s="101" t="s">
        <v>151</v>
      </c>
      <c r="AB28" s="101">
        <v>7</v>
      </c>
    </row>
    <row r="29" spans="1:28" ht="20.399999999999999">
      <c r="A29" s="98">
        <v>10</v>
      </c>
      <c r="B29" s="99" t="s">
        <v>148</v>
      </c>
      <c r="C29" s="100" t="s">
        <v>152</v>
      </c>
      <c r="D29" s="121" t="s">
        <v>153</v>
      </c>
      <c r="E29" s="102">
        <v>1766.4</v>
      </c>
      <c r="F29" s="101" t="s">
        <v>139</v>
      </c>
      <c r="G29" s="102"/>
      <c r="H29" s="102">
        <f>ROUND(E29*G29, 3)</f>
        <v>0</v>
      </c>
      <c r="I29" s="102"/>
      <c r="J29" s="102">
        <f>ROUND(E29*G29, 3)</f>
        <v>0</v>
      </c>
      <c r="L29" s="104">
        <f>E29*K29</f>
        <v>0</v>
      </c>
      <c r="O29" s="101">
        <v>20</v>
      </c>
      <c r="P29" s="101" t="s">
        <v>133</v>
      </c>
      <c r="V29" s="105" t="s">
        <v>50</v>
      </c>
      <c r="W29" s="106">
        <v>10.598000000000001</v>
      </c>
      <c r="Z29" s="101" t="s">
        <v>151</v>
      </c>
      <c r="AB29" s="101">
        <v>7</v>
      </c>
    </row>
    <row r="30" spans="1:28">
      <c r="D30" s="121" t="s">
        <v>154</v>
      </c>
      <c r="E30" s="137"/>
      <c r="F30" s="138"/>
      <c r="G30" s="139"/>
      <c r="H30" s="139"/>
      <c r="I30" s="139"/>
      <c r="J30" s="139"/>
      <c r="K30" s="140"/>
      <c r="L30" s="140"/>
      <c r="M30" s="137"/>
      <c r="N30" s="137"/>
      <c r="O30" s="138"/>
      <c r="P30" s="138"/>
      <c r="Q30" s="137"/>
      <c r="R30" s="137"/>
      <c r="S30" s="137"/>
      <c r="T30" s="141"/>
      <c r="U30" s="141"/>
      <c r="V30" s="141" t="s">
        <v>0</v>
      </c>
      <c r="W30" s="142"/>
      <c r="X30" s="138"/>
    </row>
    <row r="31" spans="1:28" ht="20.399999999999999">
      <c r="A31" s="98">
        <v>11</v>
      </c>
      <c r="B31" s="99" t="s">
        <v>148</v>
      </c>
      <c r="C31" s="100" t="s">
        <v>155</v>
      </c>
      <c r="D31" s="121" t="s">
        <v>156</v>
      </c>
      <c r="E31" s="102">
        <v>588.79999999999995</v>
      </c>
      <c r="F31" s="101" t="s">
        <v>139</v>
      </c>
      <c r="G31" s="102"/>
      <c r="H31" s="102">
        <f t="shared" ref="H31:H37" si="3">ROUND(E31*G31, 3)</f>
        <v>0</v>
      </c>
      <c r="I31" s="102"/>
      <c r="J31" s="102">
        <f t="shared" ref="J31:J47" si="4">ROUND(E31*G31, 3)</f>
        <v>0</v>
      </c>
      <c r="O31" s="101">
        <v>20</v>
      </c>
      <c r="P31" s="101" t="s">
        <v>133</v>
      </c>
      <c r="V31" s="105" t="s">
        <v>50</v>
      </c>
      <c r="W31" s="106">
        <v>55.936</v>
      </c>
      <c r="Z31" s="101" t="s">
        <v>151</v>
      </c>
      <c r="AB31" s="101">
        <v>7</v>
      </c>
    </row>
    <row r="32" spans="1:28" ht="20.399999999999999">
      <c r="A32" s="98">
        <v>12</v>
      </c>
      <c r="B32" s="99" t="s">
        <v>148</v>
      </c>
      <c r="C32" s="100" t="s">
        <v>157</v>
      </c>
      <c r="D32" s="121" t="s">
        <v>158</v>
      </c>
      <c r="E32" s="102">
        <v>120</v>
      </c>
      <c r="F32" s="101" t="s">
        <v>139</v>
      </c>
      <c r="G32" s="102"/>
      <c r="H32" s="102">
        <f t="shared" si="3"/>
        <v>0</v>
      </c>
      <c r="I32" s="102"/>
      <c r="J32" s="102">
        <f t="shared" si="4"/>
        <v>0</v>
      </c>
      <c r="L32" s="104">
        <f>E32*K32</f>
        <v>0</v>
      </c>
      <c r="O32" s="101">
        <v>20</v>
      </c>
      <c r="P32" s="101" t="s">
        <v>133</v>
      </c>
      <c r="V32" s="105" t="s">
        <v>50</v>
      </c>
      <c r="W32" s="106">
        <v>22.2</v>
      </c>
      <c r="Z32" s="101" t="s">
        <v>151</v>
      </c>
      <c r="AB32" s="101">
        <v>7</v>
      </c>
    </row>
    <row r="33" spans="1:28">
      <c r="A33" s="98">
        <v>13</v>
      </c>
      <c r="B33" s="99" t="s">
        <v>148</v>
      </c>
      <c r="C33" s="100" t="s">
        <v>159</v>
      </c>
      <c r="D33" s="121" t="s">
        <v>160</v>
      </c>
      <c r="E33" s="102">
        <v>294.39999999999998</v>
      </c>
      <c r="F33" s="101" t="s">
        <v>161</v>
      </c>
      <c r="G33" s="102"/>
      <c r="H33" s="102">
        <f t="shared" si="3"/>
        <v>0</v>
      </c>
      <c r="I33" s="102"/>
      <c r="J33" s="102">
        <f t="shared" si="4"/>
        <v>0</v>
      </c>
      <c r="L33" s="104">
        <f>E33*K33</f>
        <v>0</v>
      </c>
      <c r="O33" s="101">
        <v>20</v>
      </c>
      <c r="P33" s="101" t="s">
        <v>133</v>
      </c>
      <c r="V33" s="105" t="s">
        <v>50</v>
      </c>
      <c r="W33" s="106">
        <v>55.642000000000003</v>
      </c>
      <c r="Z33" s="101" t="s">
        <v>151</v>
      </c>
      <c r="AB33" s="101">
        <v>7</v>
      </c>
    </row>
    <row r="34" spans="1:28">
      <c r="A34" s="98">
        <v>14</v>
      </c>
      <c r="B34" s="99" t="s">
        <v>148</v>
      </c>
      <c r="C34" s="100" t="s">
        <v>162</v>
      </c>
      <c r="D34" s="121" t="s">
        <v>382</v>
      </c>
      <c r="E34" s="102">
        <v>588.79999999999995</v>
      </c>
      <c r="F34" s="101" t="s">
        <v>139</v>
      </c>
      <c r="G34" s="102"/>
      <c r="H34" s="102">
        <f t="shared" si="3"/>
        <v>0</v>
      </c>
      <c r="I34" s="102"/>
      <c r="J34" s="102">
        <f t="shared" si="4"/>
        <v>0</v>
      </c>
      <c r="O34" s="101">
        <v>20</v>
      </c>
      <c r="P34" s="101" t="s">
        <v>133</v>
      </c>
      <c r="V34" s="105" t="s">
        <v>50</v>
      </c>
      <c r="W34" s="106">
        <v>29.44</v>
      </c>
      <c r="Z34" s="101" t="s">
        <v>151</v>
      </c>
      <c r="AB34" s="101">
        <v>7</v>
      </c>
    </row>
    <row r="35" spans="1:28">
      <c r="A35" s="98">
        <v>15</v>
      </c>
      <c r="B35" s="99" t="s">
        <v>148</v>
      </c>
      <c r="C35" s="100" t="s">
        <v>163</v>
      </c>
      <c r="D35" s="121" t="s">
        <v>383</v>
      </c>
      <c r="E35" s="102">
        <v>588.79999999999995</v>
      </c>
      <c r="F35" s="101" t="s">
        <v>139</v>
      </c>
      <c r="G35" s="102"/>
      <c r="H35" s="102">
        <f t="shared" si="3"/>
        <v>0</v>
      </c>
      <c r="I35" s="102"/>
      <c r="J35" s="102">
        <f t="shared" si="4"/>
        <v>0</v>
      </c>
      <c r="O35" s="101">
        <v>20</v>
      </c>
      <c r="P35" s="101" t="s">
        <v>133</v>
      </c>
      <c r="V35" s="105" t="s">
        <v>50</v>
      </c>
      <c r="W35" s="106">
        <v>22.373999999999999</v>
      </c>
      <c r="Z35" s="101" t="s">
        <v>164</v>
      </c>
      <c r="AB35" s="101">
        <v>7</v>
      </c>
    </row>
    <row r="36" spans="1:28" ht="20.399999999999999">
      <c r="A36" s="98">
        <v>16</v>
      </c>
      <c r="B36" s="99" t="s">
        <v>148</v>
      </c>
      <c r="C36" s="100" t="s">
        <v>165</v>
      </c>
      <c r="D36" s="121" t="s">
        <v>166</v>
      </c>
      <c r="E36" s="102">
        <v>40</v>
      </c>
      <c r="F36" s="101" t="s">
        <v>167</v>
      </c>
      <c r="G36" s="102"/>
      <c r="H36" s="102">
        <f t="shared" si="3"/>
        <v>0</v>
      </c>
      <c r="I36" s="102"/>
      <c r="J36" s="102">
        <f t="shared" si="4"/>
        <v>0</v>
      </c>
      <c r="O36" s="101">
        <v>20</v>
      </c>
      <c r="P36" s="101" t="s">
        <v>133</v>
      </c>
      <c r="V36" s="105" t="s">
        <v>50</v>
      </c>
      <c r="W36" s="106">
        <v>80</v>
      </c>
      <c r="Z36" s="101" t="s">
        <v>151</v>
      </c>
      <c r="AB36" s="101">
        <v>7</v>
      </c>
    </row>
    <row r="37" spans="1:28" ht="20.399999999999999">
      <c r="A37" s="98">
        <v>17</v>
      </c>
      <c r="B37" s="99" t="s">
        <v>130</v>
      </c>
      <c r="C37" s="100" t="s">
        <v>168</v>
      </c>
      <c r="D37" s="121" t="s">
        <v>169</v>
      </c>
      <c r="E37" s="102">
        <v>2</v>
      </c>
      <c r="F37" s="101" t="s">
        <v>170</v>
      </c>
      <c r="G37" s="102"/>
      <c r="H37" s="102">
        <f t="shared" si="3"/>
        <v>0</v>
      </c>
      <c r="I37" s="102"/>
      <c r="J37" s="102">
        <f t="shared" si="4"/>
        <v>0</v>
      </c>
      <c r="O37" s="101">
        <v>20</v>
      </c>
      <c r="P37" s="101" t="s">
        <v>133</v>
      </c>
      <c r="V37" s="105" t="s">
        <v>50</v>
      </c>
      <c r="Z37" s="101" t="s">
        <v>164</v>
      </c>
      <c r="AB37" s="101">
        <v>7</v>
      </c>
    </row>
    <row r="38" spans="1:28">
      <c r="A38" s="98">
        <v>18</v>
      </c>
      <c r="B38" s="99" t="s">
        <v>171</v>
      </c>
      <c r="C38" s="100" t="s">
        <v>172</v>
      </c>
      <c r="D38" s="121" t="s">
        <v>173</v>
      </c>
      <c r="E38" s="102">
        <v>2</v>
      </c>
      <c r="F38" s="101" t="s">
        <v>170</v>
      </c>
      <c r="G38" s="102"/>
      <c r="H38" s="102"/>
      <c r="I38" s="102">
        <f>ROUND(E38*G38, 3)</f>
        <v>0</v>
      </c>
      <c r="J38" s="102">
        <f t="shared" si="4"/>
        <v>0</v>
      </c>
      <c r="L38" s="104">
        <f>E38*K38</f>
        <v>0</v>
      </c>
      <c r="O38" s="101">
        <v>20</v>
      </c>
      <c r="P38" s="101" t="s">
        <v>133</v>
      </c>
      <c r="V38" s="105" t="s">
        <v>43</v>
      </c>
      <c r="Z38" s="101" t="s">
        <v>174</v>
      </c>
      <c r="AA38" s="101" t="s">
        <v>133</v>
      </c>
      <c r="AB38" s="101">
        <v>8</v>
      </c>
    </row>
    <row r="39" spans="1:28" ht="20.399999999999999">
      <c r="A39" s="98">
        <v>19</v>
      </c>
      <c r="B39" s="99" t="s">
        <v>175</v>
      </c>
      <c r="C39" s="100" t="s">
        <v>176</v>
      </c>
      <c r="D39" s="121" t="s">
        <v>177</v>
      </c>
      <c r="E39" s="102">
        <v>0.125</v>
      </c>
      <c r="F39" s="101" t="s">
        <v>132</v>
      </c>
      <c r="G39" s="102"/>
      <c r="H39" s="102">
        <f t="shared" ref="H39:H47" si="5">ROUND(E39*G39, 3)</f>
        <v>0</v>
      </c>
      <c r="I39" s="102"/>
      <c r="J39" s="102">
        <f t="shared" si="4"/>
        <v>0</v>
      </c>
      <c r="L39" s="104">
        <f>E39*K39</f>
        <v>0</v>
      </c>
      <c r="N39" s="102">
        <f>E39*M39</f>
        <v>0</v>
      </c>
      <c r="O39" s="101">
        <v>20</v>
      </c>
      <c r="P39" s="101" t="s">
        <v>133</v>
      </c>
      <c r="V39" s="105" t="s">
        <v>50</v>
      </c>
      <c r="W39" s="106">
        <v>0.192</v>
      </c>
      <c r="Z39" s="101" t="s">
        <v>178</v>
      </c>
      <c r="AB39" s="101">
        <v>7</v>
      </c>
    </row>
    <row r="40" spans="1:28">
      <c r="A40" s="98">
        <v>20</v>
      </c>
      <c r="B40" s="99" t="s">
        <v>175</v>
      </c>
      <c r="C40" s="100" t="s">
        <v>179</v>
      </c>
      <c r="D40" s="121" t="s">
        <v>180</v>
      </c>
      <c r="E40" s="102">
        <v>159.19999999999999</v>
      </c>
      <c r="F40" s="101" t="s">
        <v>161</v>
      </c>
      <c r="G40" s="102"/>
      <c r="H40" s="102">
        <f t="shared" si="5"/>
        <v>0</v>
      </c>
      <c r="I40" s="102"/>
      <c r="J40" s="102">
        <f t="shared" si="4"/>
        <v>0</v>
      </c>
      <c r="N40" s="102">
        <f>E40*M40</f>
        <v>0</v>
      </c>
      <c r="O40" s="101">
        <v>20</v>
      </c>
      <c r="P40" s="101" t="s">
        <v>133</v>
      </c>
      <c r="V40" s="105" t="s">
        <v>50</v>
      </c>
      <c r="W40" s="106">
        <v>8.4380000000000006</v>
      </c>
      <c r="Z40" s="101" t="s">
        <v>178</v>
      </c>
      <c r="AB40" s="101">
        <v>7</v>
      </c>
    </row>
    <row r="41" spans="1:28">
      <c r="A41" s="98">
        <v>21</v>
      </c>
      <c r="B41" s="99" t="s">
        <v>175</v>
      </c>
      <c r="C41" s="100" t="s">
        <v>181</v>
      </c>
      <c r="D41" s="121" t="s">
        <v>182</v>
      </c>
      <c r="E41" s="102">
        <v>4.242</v>
      </c>
      <c r="F41" s="101" t="s">
        <v>183</v>
      </c>
      <c r="G41" s="102"/>
      <c r="H41" s="102">
        <f t="shared" si="5"/>
        <v>0</v>
      </c>
      <c r="I41" s="102"/>
      <c r="J41" s="102">
        <f t="shared" si="4"/>
        <v>0</v>
      </c>
      <c r="O41" s="101">
        <v>20</v>
      </c>
      <c r="P41" s="101" t="s">
        <v>133</v>
      </c>
      <c r="V41" s="105" t="s">
        <v>50</v>
      </c>
      <c r="W41" s="106">
        <v>2.2949999999999999</v>
      </c>
      <c r="Z41" s="101" t="s">
        <v>178</v>
      </c>
      <c r="AB41" s="101">
        <v>7</v>
      </c>
    </row>
    <row r="42" spans="1:28">
      <c r="A42" s="98">
        <v>22</v>
      </c>
      <c r="B42" s="99" t="s">
        <v>175</v>
      </c>
      <c r="C42" s="100" t="s">
        <v>184</v>
      </c>
      <c r="D42" s="121" t="s">
        <v>185</v>
      </c>
      <c r="E42" s="102">
        <v>38.177999999999997</v>
      </c>
      <c r="F42" s="101" t="s">
        <v>183</v>
      </c>
      <c r="G42" s="102"/>
      <c r="H42" s="102">
        <f t="shared" si="5"/>
        <v>0</v>
      </c>
      <c r="I42" s="102"/>
      <c r="J42" s="102">
        <f t="shared" si="4"/>
        <v>0</v>
      </c>
      <c r="O42" s="101">
        <v>20</v>
      </c>
      <c r="P42" s="101" t="s">
        <v>133</v>
      </c>
      <c r="V42" s="105" t="s">
        <v>50</v>
      </c>
      <c r="Z42" s="101" t="s">
        <v>178</v>
      </c>
      <c r="AB42" s="101">
        <v>7</v>
      </c>
    </row>
    <row r="43" spans="1:28">
      <c r="A43" s="98">
        <v>23</v>
      </c>
      <c r="B43" s="99" t="s">
        <v>175</v>
      </c>
      <c r="C43" s="100" t="s">
        <v>186</v>
      </c>
      <c r="D43" s="121" t="s">
        <v>187</v>
      </c>
      <c r="E43" s="102">
        <v>4.242</v>
      </c>
      <c r="F43" s="101" t="s">
        <v>183</v>
      </c>
      <c r="G43" s="102"/>
      <c r="H43" s="102">
        <f t="shared" si="5"/>
        <v>0</v>
      </c>
      <c r="I43" s="102"/>
      <c r="J43" s="102">
        <f t="shared" si="4"/>
        <v>0</v>
      </c>
      <c r="O43" s="101">
        <v>20</v>
      </c>
      <c r="P43" s="101" t="s">
        <v>133</v>
      </c>
      <c r="V43" s="105" t="s">
        <v>50</v>
      </c>
      <c r="W43" s="106">
        <v>4.7809999999999997</v>
      </c>
      <c r="Z43" s="101" t="s">
        <v>178</v>
      </c>
      <c r="AB43" s="101">
        <v>7</v>
      </c>
    </row>
    <row r="44" spans="1:28">
      <c r="A44" s="98">
        <v>24</v>
      </c>
      <c r="B44" s="99" t="s">
        <v>175</v>
      </c>
      <c r="C44" s="100" t="s">
        <v>188</v>
      </c>
      <c r="D44" s="121" t="s">
        <v>189</v>
      </c>
      <c r="E44" s="102">
        <v>8.484</v>
      </c>
      <c r="F44" s="101" t="s">
        <v>183</v>
      </c>
      <c r="G44" s="102"/>
      <c r="H44" s="102">
        <f t="shared" si="5"/>
        <v>0</v>
      </c>
      <c r="I44" s="102"/>
      <c r="J44" s="102">
        <f t="shared" si="4"/>
        <v>0</v>
      </c>
      <c r="O44" s="101">
        <v>20</v>
      </c>
      <c r="P44" s="101" t="s">
        <v>133</v>
      </c>
      <c r="V44" s="105" t="s">
        <v>50</v>
      </c>
      <c r="W44" s="106">
        <v>1.069</v>
      </c>
      <c r="Z44" s="101" t="s">
        <v>178</v>
      </c>
      <c r="AB44" s="101">
        <v>7</v>
      </c>
    </row>
    <row r="45" spans="1:28">
      <c r="A45" s="98">
        <v>25</v>
      </c>
      <c r="B45" s="99" t="s">
        <v>190</v>
      </c>
      <c r="C45" s="100" t="s">
        <v>191</v>
      </c>
      <c r="D45" s="121" t="s">
        <v>192</v>
      </c>
      <c r="E45" s="102">
        <v>4.242</v>
      </c>
      <c r="F45" s="101" t="s">
        <v>183</v>
      </c>
      <c r="G45" s="102"/>
      <c r="H45" s="102">
        <f t="shared" si="5"/>
        <v>0</v>
      </c>
      <c r="I45" s="102"/>
      <c r="J45" s="102">
        <f t="shared" si="4"/>
        <v>0</v>
      </c>
      <c r="O45" s="101">
        <v>20</v>
      </c>
      <c r="P45" s="101" t="s">
        <v>133</v>
      </c>
      <c r="V45" s="105" t="s">
        <v>50</v>
      </c>
      <c r="W45" s="106">
        <v>10.427</v>
      </c>
      <c r="Z45" s="101" t="s">
        <v>178</v>
      </c>
      <c r="AB45" s="101">
        <v>7</v>
      </c>
    </row>
    <row r="46" spans="1:28">
      <c r="A46" s="98">
        <v>26</v>
      </c>
      <c r="B46" s="99" t="s">
        <v>190</v>
      </c>
      <c r="C46" s="100" t="s">
        <v>193</v>
      </c>
      <c r="D46" s="121" t="s">
        <v>194</v>
      </c>
      <c r="E46" s="102">
        <v>3</v>
      </c>
      <c r="F46" s="101" t="s">
        <v>170</v>
      </c>
      <c r="G46" s="102"/>
      <c r="H46" s="102">
        <f t="shared" si="5"/>
        <v>0</v>
      </c>
      <c r="I46" s="102"/>
      <c r="J46" s="102">
        <f t="shared" si="4"/>
        <v>0</v>
      </c>
      <c r="O46" s="101">
        <v>20</v>
      </c>
      <c r="P46" s="101" t="s">
        <v>133</v>
      </c>
      <c r="V46" s="105" t="s">
        <v>50</v>
      </c>
      <c r="W46" s="106">
        <v>7.3739999999999997</v>
      </c>
      <c r="Z46" s="101" t="s">
        <v>178</v>
      </c>
      <c r="AB46" s="101">
        <v>7</v>
      </c>
    </row>
    <row r="47" spans="1:28">
      <c r="A47" s="98">
        <v>27</v>
      </c>
      <c r="B47" s="99" t="s">
        <v>195</v>
      </c>
      <c r="C47" s="100" t="s">
        <v>196</v>
      </c>
      <c r="D47" s="121" t="s">
        <v>197</v>
      </c>
      <c r="E47" s="102">
        <v>49.354999999999997</v>
      </c>
      <c r="F47" s="101" t="s">
        <v>183</v>
      </c>
      <c r="G47" s="102"/>
      <c r="H47" s="102">
        <f t="shared" si="5"/>
        <v>0</v>
      </c>
      <c r="I47" s="102"/>
      <c r="J47" s="102">
        <f t="shared" si="4"/>
        <v>0</v>
      </c>
      <c r="O47" s="101">
        <v>20</v>
      </c>
      <c r="P47" s="101" t="s">
        <v>133</v>
      </c>
      <c r="V47" s="105" t="s">
        <v>50</v>
      </c>
      <c r="W47" s="106">
        <v>122.499</v>
      </c>
      <c r="Z47" s="101" t="s">
        <v>140</v>
      </c>
      <c r="AB47" s="101">
        <v>7</v>
      </c>
    </row>
    <row r="48" spans="1:28">
      <c r="D48" s="134" t="s">
        <v>198</v>
      </c>
      <c r="E48" s="136">
        <f>J48</f>
        <v>0</v>
      </c>
      <c r="G48" s="102"/>
      <c r="H48" s="136">
        <f>SUM(H27:H47)</f>
        <v>0</v>
      </c>
      <c r="I48" s="136">
        <f>SUM(I27:I47)</f>
        <v>0</v>
      </c>
      <c r="J48" s="136">
        <f>SUM(J27:J47)</f>
        <v>0</v>
      </c>
      <c r="L48" s="135">
        <f>SUM(L27:L47)</f>
        <v>0</v>
      </c>
      <c r="N48" s="136">
        <f>SUM(N27:N47)</f>
        <v>0</v>
      </c>
      <c r="W48" s="106">
        <f>SUM(W27:W47)</f>
        <v>532.77200000000005</v>
      </c>
    </row>
    <row r="50" spans="1:28">
      <c r="D50" s="134" t="s">
        <v>199</v>
      </c>
      <c r="E50" s="136">
        <f>J50</f>
        <v>0</v>
      </c>
      <c r="G50" s="102"/>
      <c r="H50" s="136">
        <f>+H16+H25+H48</f>
        <v>0</v>
      </c>
      <c r="I50" s="136">
        <f>+I16+I25+I48</f>
        <v>0</v>
      </c>
      <c r="J50" s="136">
        <f>+J16+J25+J48</f>
        <v>0</v>
      </c>
      <c r="L50" s="135">
        <f>+L16+L25+L48</f>
        <v>0</v>
      </c>
      <c r="N50" s="136">
        <f>+N16+N25+N48</f>
        <v>0</v>
      </c>
      <c r="W50" s="106">
        <f>+W16+W25+W48</f>
        <v>699.31100000000004</v>
      </c>
    </row>
    <row r="52" spans="1:28">
      <c r="B52" s="133" t="s">
        <v>200</v>
      </c>
    </row>
    <row r="53" spans="1:28">
      <c r="B53" s="100" t="s">
        <v>201</v>
      </c>
    </row>
    <row r="54" spans="1:28">
      <c r="A54" s="98">
        <v>28</v>
      </c>
      <c r="B54" s="99" t="s">
        <v>202</v>
      </c>
      <c r="C54" s="100" t="s">
        <v>203</v>
      </c>
      <c r="D54" s="121" t="s">
        <v>204</v>
      </c>
      <c r="E54" s="102">
        <v>11.73</v>
      </c>
      <c r="F54" s="101" t="s">
        <v>139</v>
      </c>
      <c r="G54" s="102"/>
      <c r="H54" s="102">
        <f>ROUND(E54*G54, 3)</f>
        <v>0</v>
      </c>
      <c r="I54" s="102"/>
      <c r="J54" s="102">
        <f>ROUND(E54*G54, 3)</f>
        <v>0</v>
      </c>
      <c r="O54" s="101">
        <v>20</v>
      </c>
      <c r="P54" s="101" t="s">
        <v>133</v>
      </c>
      <c r="V54" s="105" t="s">
        <v>205</v>
      </c>
      <c r="Z54" s="101" t="s">
        <v>164</v>
      </c>
      <c r="AB54" s="101">
        <v>7</v>
      </c>
    </row>
    <row r="55" spans="1:28">
      <c r="A55" s="98">
        <v>29</v>
      </c>
      <c r="B55" s="99" t="s">
        <v>171</v>
      </c>
      <c r="C55" s="100" t="s">
        <v>206</v>
      </c>
      <c r="D55" s="121" t="s">
        <v>384</v>
      </c>
      <c r="E55" s="102">
        <v>13.49</v>
      </c>
      <c r="F55" s="101" t="s">
        <v>139</v>
      </c>
      <c r="G55" s="102"/>
      <c r="H55" s="102"/>
      <c r="I55" s="102">
        <f>ROUND(E55*G55, 3)</f>
        <v>0</v>
      </c>
      <c r="J55" s="102">
        <f>ROUND(E55*G55, 3)</f>
        <v>0</v>
      </c>
      <c r="O55" s="101">
        <v>20</v>
      </c>
      <c r="P55" s="101" t="s">
        <v>133</v>
      </c>
      <c r="V55" s="105" t="s">
        <v>43</v>
      </c>
      <c r="Z55" s="101" t="s">
        <v>207</v>
      </c>
      <c r="AA55" s="101" t="s">
        <v>133</v>
      </c>
      <c r="AB55" s="101">
        <v>8</v>
      </c>
    </row>
    <row r="56" spans="1:28">
      <c r="A56" s="98">
        <v>30</v>
      </c>
      <c r="B56" s="99" t="s">
        <v>202</v>
      </c>
      <c r="C56" s="100" t="s">
        <v>208</v>
      </c>
      <c r="D56" s="121" t="s">
        <v>209</v>
      </c>
      <c r="F56" s="101" t="s">
        <v>95</v>
      </c>
      <c r="G56" s="102"/>
      <c r="H56" s="102">
        <f>ROUND(E56*G56, 3)</f>
        <v>0</v>
      </c>
      <c r="I56" s="102"/>
      <c r="J56" s="102">
        <f>ROUND(E56*G56, 3)</f>
        <v>0</v>
      </c>
      <c r="O56" s="101">
        <v>20</v>
      </c>
      <c r="P56" s="101" t="s">
        <v>133</v>
      </c>
      <c r="V56" s="105" t="s">
        <v>205</v>
      </c>
      <c r="Z56" s="101" t="s">
        <v>210</v>
      </c>
      <c r="AB56" s="101">
        <v>7</v>
      </c>
    </row>
    <row r="57" spans="1:28">
      <c r="D57" s="134" t="s">
        <v>211</v>
      </c>
      <c r="E57" s="136">
        <f>J57</f>
        <v>0</v>
      </c>
      <c r="G57" s="102"/>
      <c r="H57" s="136">
        <f>SUM(H52:H56)</f>
        <v>0</v>
      </c>
      <c r="I57" s="136">
        <f>SUM(I52:I56)</f>
        <v>0</v>
      </c>
      <c r="J57" s="136">
        <f>SUM(J52:J56)</f>
        <v>0</v>
      </c>
      <c r="L57" s="135">
        <f>SUM(L52:L56)</f>
        <v>0</v>
      </c>
      <c r="N57" s="136">
        <f>SUM(N52:N56)</f>
        <v>0</v>
      </c>
      <c r="W57" s="106">
        <f>SUM(W52:W56)</f>
        <v>0</v>
      </c>
    </row>
    <row r="59" spans="1:28">
      <c r="B59" s="100" t="s">
        <v>212</v>
      </c>
    </row>
    <row r="60" spans="1:28" ht="20.399999999999999">
      <c r="A60" s="98">
        <v>31</v>
      </c>
      <c r="B60" s="99" t="s">
        <v>213</v>
      </c>
      <c r="C60" s="100" t="s">
        <v>214</v>
      </c>
      <c r="D60" s="121" t="s">
        <v>215</v>
      </c>
      <c r="E60" s="102">
        <v>21.6</v>
      </c>
      <c r="F60" s="101" t="s">
        <v>139</v>
      </c>
      <c r="G60" s="102"/>
      <c r="H60" s="102">
        <f>ROUND(E60*G60, 3)</f>
        <v>0</v>
      </c>
      <c r="I60" s="102"/>
      <c r="J60" s="102">
        <f>ROUND(E60*G60, 3)</f>
        <v>0</v>
      </c>
      <c r="O60" s="101">
        <v>20</v>
      </c>
      <c r="P60" s="101" t="s">
        <v>133</v>
      </c>
      <c r="V60" s="105" t="s">
        <v>205</v>
      </c>
      <c r="W60" s="106">
        <v>4.99</v>
      </c>
      <c r="Z60" s="101" t="s">
        <v>216</v>
      </c>
      <c r="AB60" s="101">
        <v>7</v>
      </c>
    </row>
    <row r="61" spans="1:28" ht="20.399999999999999">
      <c r="A61" s="98">
        <v>32</v>
      </c>
      <c r="B61" s="99" t="s">
        <v>171</v>
      </c>
      <c r="C61" s="100" t="s">
        <v>217</v>
      </c>
      <c r="D61" s="121" t="s">
        <v>385</v>
      </c>
      <c r="E61" s="102">
        <v>11.016</v>
      </c>
      <c r="F61" s="101" t="s">
        <v>139</v>
      </c>
      <c r="G61" s="102"/>
      <c r="H61" s="102"/>
      <c r="I61" s="102">
        <f>ROUND(E61*G61, 3)</f>
        <v>0</v>
      </c>
      <c r="J61" s="102">
        <f>ROUND(E61*G61, 3)</f>
        <v>0</v>
      </c>
      <c r="O61" s="101">
        <v>20</v>
      </c>
      <c r="P61" s="101" t="s">
        <v>133</v>
      </c>
      <c r="V61" s="105" t="s">
        <v>43</v>
      </c>
      <c r="Z61" s="101" t="s">
        <v>164</v>
      </c>
      <c r="AA61" s="101" t="s">
        <v>133</v>
      </c>
      <c r="AB61" s="101">
        <v>8</v>
      </c>
    </row>
    <row r="62" spans="1:28" ht="20.399999999999999">
      <c r="A62" s="98">
        <v>33</v>
      </c>
      <c r="B62" s="99" t="s">
        <v>171</v>
      </c>
      <c r="C62" s="100" t="s">
        <v>218</v>
      </c>
      <c r="D62" s="121" t="s">
        <v>386</v>
      </c>
      <c r="E62" s="102">
        <v>11.016</v>
      </c>
      <c r="F62" s="101" t="s">
        <v>139</v>
      </c>
      <c r="G62" s="102"/>
      <c r="H62" s="102"/>
      <c r="I62" s="102">
        <f>ROUND(E62*G62, 3)</f>
        <v>0</v>
      </c>
      <c r="J62" s="102">
        <f>ROUND(E62*G62, 3)</f>
        <v>0</v>
      </c>
      <c r="O62" s="101">
        <v>20</v>
      </c>
      <c r="P62" s="101" t="s">
        <v>133</v>
      </c>
      <c r="V62" s="105" t="s">
        <v>43</v>
      </c>
      <c r="Z62" s="101" t="s">
        <v>164</v>
      </c>
      <c r="AA62" s="101" t="s">
        <v>133</v>
      </c>
      <c r="AB62" s="101">
        <v>8</v>
      </c>
    </row>
    <row r="63" spans="1:28">
      <c r="A63" s="98">
        <v>34</v>
      </c>
      <c r="B63" s="99" t="s">
        <v>213</v>
      </c>
      <c r="C63" s="100" t="s">
        <v>219</v>
      </c>
      <c r="D63" s="121" t="s">
        <v>220</v>
      </c>
      <c r="F63" s="101" t="s">
        <v>95</v>
      </c>
      <c r="G63" s="102"/>
      <c r="H63" s="102">
        <f>ROUND(E63*G63, 3)</f>
        <v>0</v>
      </c>
      <c r="I63" s="102"/>
      <c r="J63" s="102">
        <f>ROUND(E63*G63, 3)</f>
        <v>0</v>
      </c>
      <c r="O63" s="101">
        <v>20</v>
      </c>
      <c r="P63" s="101" t="s">
        <v>133</v>
      </c>
      <c r="V63" s="105" t="s">
        <v>205</v>
      </c>
      <c r="Z63" s="101" t="s">
        <v>216</v>
      </c>
      <c r="AB63" s="101">
        <v>7</v>
      </c>
    </row>
    <row r="64" spans="1:28">
      <c r="D64" s="134" t="s">
        <v>221</v>
      </c>
      <c r="E64" s="136">
        <f>J64</f>
        <v>0</v>
      </c>
      <c r="G64" s="102"/>
      <c r="H64" s="136">
        <f>SUM(H59:H63)</f>
        <v>0</v>
      </c>
      <c r="I64" s="136">
        <f>SUM(I59:I63)</f>
        <v>0</v>
      </c>
      <c r="J64" s="136">
        <f>SUM(J59:J63)</f>
        <v>0</v>
      </c>
      <c r="L64" s="135">
        <f>SUM(L59:L63)</f>
        <v>0</v>
      </c>
      <c r="N64" s="136">
        <f>SUM(N59:N63)</f>
        <v>0</v>
      </c>
      <c r="W64" s="106">
        <f>SUM(W59:W63)</f>
        <v>4.99</v>
      </c>
    </row>
    <row r="66" spans="1:28">
      <c r="B66" s="100" t="s">
        <v>222</v>
      </c>
    </row>
    <row r="67" spans="1:28">
      <c r="A67" s="98">
        <v>35</v>
      </c>
      <c r="B67" s="99" t="s">
        <v>223</v>
      </c>
      <c r="C67" s="100" t="s">
        <v>224</v>
      </c>
      <c r="D67" s="121" t="s">
        <v>225</v>
      </c>
      <c r="E67" s="102">
        <v>2</v>
      </c>
      <c r="F67" s="101" t="s">
        <v>170</v>
      </c>
      <c r="G67" s="102"/>
      <c r="H67" s="102">
        <f>ROUND(E67*G67, 3)</f>
        <v>0</v>
      </c>
      <c r="I67" s="102"/>
      <c r="J67" s="102">
        <f t="shared" ref="J67:J75" si="6">ROUND(E67*G67, 3)</f>
        <v>0</v>
      </c>
      <c r="L67" s="104">
        <f>E67*K67</f>
        <v>0</v>
      </c>
      <c r="N67" s="102">
        <f>E67*M67</f>
        <v>0</v>
      </c>
      <c r="O67" s="101">
        <v>20</v>
      </c>
      <c r="P67" s="101" t="s">
        <v>133</v>
      </c>
      <c r="V67" s="105" t="s">
        <v>205</v>
      </c>
      <c r="W67" s="106">
        <v>20.321999999999999</v>
      </c>
      <c r="Z67" s="101" t="s">
        <v>178</v>
      </c>
      <c r="AB67" s="101">
        <v>7</v>
      </c>
    </row>
    <row r="68" spans="1:28">
      <c r="A68" s="98">
        <v>36</v>
      </c>
      <c r="B68" s="99" t="s">
        <v>223</v>
      </c>
      <c r="C68" s="100" t="s">
        <v>226</v>
      </c>
      <c r="D68" s="121" t="s">
        <v>227</v>
      </c>
      <c r="E68" s="102">
        <v>2</v>
      </c>
      <c r="F68" s="101" t="s">
        <v>228</v>
      </c>
      <c r="G68" s="102"/>
      <c r="H68" s="102">
        <f>ROUND(E68*G68, 3)</f>
        <v>0</v>
      </c>
      <c r="I68" s="102"/>
      <c r="J68" s="102">
        <f t="shared" si="6"/>
        <v>0</v>
      </c>
      <c r="L68" s="104">
        <f>E68*K68</f>
        <v>0</v>
      </c>
      <c r="O68" s="101">
        <v>20</v>
      </c>
      <c r="P68" s="101" t="s">
        <v>133</v>
      </c>
      <c r="V68" s="105" t="s">
        <v>205</v>
      </c>
      <c r="W68" s="106">
        <v>11.007999999999999</v>
      </c>
      <c r="Z68" s="101" t="s">
        <v>229</v>
      </c>
      <c r="AB68" s="101">
        <v>7</v>
      </c>
    </row>
    <row r="69" spans="1:28">
      <c r="A69" s="98">
        <v>37</v>
      </c>
      <c r="B69" s="99" t="s">
        <v>171</v>
      </c>
      <c r="C69" s="100" t="s">
        <v>230</v>
      </c>
      <c r="D69" s="121" t="s">
        <v>392</v>
      </c>
      <c r="E69" s="102">
        <v>2</v>
      </c>
      <c r="F69" s="101" t="s">
        <v>170</v>
      </c>
      <c r="G69" s="102"/>
      <c r="H69" s="102"/>
      <c r="I69" s="102">
        <f>ROUND(E69*G69, 3)</f>
        <v>0</v>
      </c>
      <c r="J69" s="102">
        <f t="shared" si="6"/>
        <v>0</v>
      </c>
      <c r="L69" s="104">
        <f>E69*K69</f>
        <v>0</v>
      </c>
      <c r="O69" s="101">
        <v>20</v>
      </c>
      <c r="P69" s="101" t="s">
        <v>133</v>
      </c>
      <c r="V69" s="105" t="s">
        <v>43</v>
      </c>
      <c r="Z69" s="101" t="s">
        <v>231</v>
      </c>
      <c r="AA69" s="101" t="s">
        <v>133</v>
      </c>
      <c r="AB69" s="101">
        <v>8</v>
      </c>
    </row>
    <row r="70" spans="1:28">
      <c r="A70" s="98">
        <v>38</v>
      </c>
      <c r="B70" s="99" t="s">
        <v>171</v>
      </c>
      <c r="C70" s="100" t="s">
        <v>232</v>
      </c>
      <c r="D70" s="121" t="s">
        <v>233</v>
      </c>
      <c r="E70" s="102">
        <v>2</v>
      </c>
      <c r="F70" s="101" t="s">
        <v>234</v>
      </c>
      <c r="G70" s="102"/>
      <c r="H70" s="102"/>
      <c r="I70" s="102">
        <f>ROUND(E70*G70, 3)</f>
        <v>0</v>
      </c>
      <c r="J70" s="102">
        <f t="shared" si="6"/>
        <v>0</v>
      </c>
      <c r="L70" s="104">
        <f>E70*K70</f>
        <v>0</v>
      </c>
      <c r="O70" s="101">
        <v>20</v>
      </c>
      <c r="P70" s="101" t="s">
        <v>133</v>
      </c>
      <c r="V70" s="105" t="s">
        <v>43</v>
      </c>
      <c r="Z70" s="101" t="s">
        <v>231</v>
      </c>
      <c r="AA70" s="101" t="s">
        <v>133</v>
      </c>
      <c r="AB70" s="101">
        <v>8</v>
      </c>
    </row>
    <row r="71" spans="1:28">
      <c r="A71" s="98">
        <v>39</v>
      </c>
      <c r="B71" s="99" t="s">
        <v>223</v>
      </c>
      <c r="C71" s="100" t="s">
        <v>235</v>
      </c>
      <c r="D71" s="121" t="s">
        <v>387</v>
      </c>
      <c r="E71" s="102">
        <v>2</v>
      </c>
      <c r="F71" s="101" t="s">
        <v>236</v>
      </c>
      <c r="G71" s="102"/>
      <c r="H71" s="102">
        <f>ROUND(E71*G71, 3)</f>
        <v>0</v>
      </c>
      <c r="I71" s="102"/>
      <c r="J71" s="102">
        <f t="shared" si="6"/>
        <v>0</v>
      </c>
      <c r="O71" s="101">
        <v>20</v>
      </c>
      <c r="P71" s="101" t="s">
        <v>133</v>
      </c>
      <c r="V71" s="105" t="s">
        <v>205</v>
      </c>
      <c r="W71" s="106">
        <v>8.42</v>
      </c>
      <c r="Z71" s="101" t="s">
        <v>229</v>
      </c>
      <c r="AB71" s="101">
        <v>7</v>
      </c>
    </row>
    <row r="72" spans="1:28" ht="20.399999999999999">
      <c r="A72" s="98">
        <v>40</v>
      </c>
      <c r="B72" s="99" t="s">
        <v>223</v>
      </c>
      <c r="C72" s="100" t="s">
        <v>237</v>
      </c>
      <c r="D72" s="121" t="s">
        <v>388</v>
      </c>
      <c r="E72" s="102">
        <v>4</v>
      </c>
      <c r="F72" s="101" t="s">
        <v>236</v>
      </c>
      <c r="G72" s="102"/>
      <c r="H72" s="102">
        <f>ROUND(E72*G72, 3)</f>
        <v>0</v>
      </c>
      <c r="I72" s="102"/>
      <c r="J72" s="102">
        <f t="shared" si="6"/>
        <v>0</v>
      </c>
      <c r="O72" s="101">
        <v>20</v>
      </c>
      <c r="P72" s="101" t="s">
        <v>133</v>
      </c>
      <c r="V72" s="105" t="s">
        <v>205</v>
      </c>
      <c r="W72" s="106">
        <v>16.84</v>
      </c>
      <c r="Z72" s="101" t="s">
        <v>229</v>
      </c>
      <c r="AB72" s="101">
        <v>7</v>
      </c>
    </row>
    <row r="73" spans="1:28">
      <c r="A73" s="98">
        <v>41</v>
      </c>
      <c r="B73" s="99" t="s">
        <v>223</v>
      </c>
      <c r="C73" s="100" t="s">
        <v>238</v>
      </c>
      <c r="D73" s="121" t="s">
        <v>239</v>
      </c>
      <c r="E73" s="102">
        <v>1</v>
      </c>
      <c r="F73" s="101" t="s">
        <v>236</v>
      </c>
      <c r="G73" s="102"/>
      <c r="H73" s="102">
        <f>ROUND(E73*G73, 3)</f>
        <v>0</v>
      </c>
      <c r="I73" s="102"/>
      <c r="J73" s="102">
        <f t="shared" si="6"/>
        <v>0</v>
      </c>
      <c r="O73" s="101">
        <v>20</v>
      </c>
      <c r="P73" s="101" t="s">
        <v>133</v>
      </c>
      <c r="V73" s="105" t="s">
        <v>205</v>
      </c>
      <c r="W73" s="106">
        <v>4.21</v>
      </c>
      <c r="Z73" s="101" t="s">
        <v>229</v>
      </c>
      <c r="AB73" s="101">
        <v>7</v>
      </c>
    </row>
    <row r="74" spans="1:28">
      <c r="A74" s="98">
        <v>42</v>
      </c>
      <c r="B74" s="99" t="s">
        <v>223</v>
      </c>
      <c r="C74" s="100" t="s">
        <v>240</v>
      </c>
      <c r="D74" s="121" t="s">
        <v>241</v>
      </c>
      <c r="E74" s="102">
        <v>2</v>
      </c>
      <c r="F74" s="101" t="s">
        <v>170</v>
      </c>
      <c r="G74" s="102"/>
      <c r="H74" s="102">
        <f>ROUND(E74*G74, 3)</f>
        <v>0</v>
      </c>
      <c r="I74" s="102"/>
      <c r="J74" s="102">
        <f t="shared" si="6"/>
        <v>0</v>
      </c>
      <c r="O74" s="101">
        <v>20</v>
      </c>
      <c r="P74" s="101" t="s">
        <v>133</v>
      </c>
      <c r="V74" s="105" t="s">
        <v>205</v>
      </c>
      <c r="W74" s="106">
        <v>26.622</v>
      </c>
      <c r="Z74" s="101" t="s">
        <v>178</v>
      </c>
      <c r="AB74" s="101">
        <v>7</v>
      </c>
    </row>
    <row r="75" spans="1:28">
      <c r="A75" s="98">
        <v>43</v>
      </c>
      <c r="B75" s="99" t="s">
        <v>223</v>
      </c>
      <c r="C75" s="100" t="s">
        <v>242</v>
      </c>
      <c r="D75" s="121" t="s">
        <v>243</v>
      </c>
      <c r="F75" s="101" t="s">
        <v>95</v>
      </c>
      <c r="G75" s="102"/>
      <c r="H75" s="102">
        <f>ROUND(E75*G75, 3)</f>
        <v>0</v>
      </c>
      <c r="I75" s="102"/>
      <c r="J75" s="102">
        <f t="shared" si="6"/>
        <v>0</v>
      </c>
      <c r="O75" s="101">
        <v>20</v>
      </c>
      <c r="P75" s="101" t="s">
        <v>133</v>
      </c>
      <c r="V75" s="105" t="s">
        <v>205</v>
      </c>
      <c r="Z75" s="101" t="s">
        <v>229</v>
      </c>
      <c r="AB75" s="101">
        <v>7</v>
      </c>
    </row>
    <row r="76" spans="1:28">
      <c r="D76" s="134" t="s">
        <v>244</v>
      </c>
      <c r="E76" s="136">
        <f>J76</f>
        <v>0</v>
      </c>
      <c r="G76" s="102"/>
      <c r="H76" s="136">
        <f>SUM(H66:H75)</f>
        <v>0</v>
      </c>
      <c r="I76" s="136">
        <f>SUM(I66:I75)</f>
        <v>0</v>
      </c>
      <c r="J76" s="136">
        <f>SUM(J66:J75)</f>
        <v>0</v>
      </c>
      <c r="L76" s="135">
        <f>SUM(L66:L75)</f>
        <v>0</v>
      </c>
      <c r="N76" s="136">
        <f>SUM(N66:N75)</f>
        <v>0</v>
      </c>
      <c r="W76" s="106">
        <f>SUM(W66:W75)</f>
        <v>87.421999999999997</v>
      </c>
    </row>
    <row r="78" spans="1:28">
      <c r="B78" s="100" t="s">
        <v>245</v>
      </c>
    </row>
    <row r="79" spans="1:28">
      <c r="A79" s="98">
        <v>44</v>
      </c>
      <c r="B79" s="99" t="s">
        <v>223</v>
      </c>
      <c r="C79" s="100" t="s">
        <v>246</v>
      </c>
      <c r="D79" s="121" t="s">
        <v>247</v>
      </c>
      <c r="E79" s="102">
        <v>1</v>
      </c>
      <c r="F79" s="101" t="s">
        <v>170</v>
      </c>
      <c r="G79" s="102"/>
      <c r="H79" s="102">
        <f>ROUND(E79*G79, 3)</f>
        <v>0</v>
      </c>
      <c r="I79" s="102"/>
      <c r="J79" s="102">
        <f>ROUND(E79*G79, 3)</f>
        <v>0</v>
      </c>
      <c r="O79" s="101">
        <v>20</v>
      </c>
      <c r="P79" s="101" t="s">
        <v>133</v>
      </c>
      <c r="V79" s="105" t="s">
        <v>205</v>
      </c>
      <c r="W79" s="106">
        <v>3.78</v>
      </c>
      <c r="Z79" s="101" t="s">
        <v>229</v>
      </c>
      <c r="AB79" s="101">
        <v>7</v>
      </c>
    </row>
    <row r="80" spans="1:28" ht="20.399999999999999">
      <c r="A80" s="98">
        <v>45</v>
      </c>
      <c r="B80" s="99" t="s">
        <v>223</v>
      </c>
      <c r="C80" s="100" t="s">
        <v>248</v>
      </c>
      <c r="D80" s="121" t="s">
        <v>249</v>
      </c>
      <c r="E80" s="102">
        <v>1</v>
      </c>
      <c r="F80" s="101" t="s">
        <v>236</v>
      </c>
      <c r="G80" s="102"/>
      <c r="H80" s="102">
        <f>ROUND(E80*G80, 3)</f>
        <v>0</v>
      </c>
      <c r="I80" s="102"/>
      <c r="J80" s="102">
        <f>ROUND(E80*G80, 3)</f>
        <v>0</v>
      </c>
      <c r="L80" s="104">
        <f>E80*K80</f>
        <v>0</v>
      </c>
      <c r="O80" s="101">
        <v>20</v>
      </c>
      <c r="P80" s="101" t="s">
        <v>133</v>
      </c>
      <c r="V80" s="105" t="s">
        <v>205</v>
      </c>
      <c r="W80" s="106">
        <v>0.25</v>
      </c>
      <c r="Z80" s="101" t="s">
        <v>164</v>
      </c>
      <c r="AB80" s="101">
        <v>7</v>
      </c>
    </row>
    <row r="81" spans="1:28">
      <c r="A81" s="98">
        <v>46</v>
      </c>
      <c r="B81" s="99" t="s">
        <v>223</v>
      </c>
      <c r="C81" s="100" t="s">
        <v>250</v>
      </c>
      <c r="D81" s="121" t="s">
        <v>251</v>
      </c>
      <c r="F81" s="101" t="s">
        <v>95</v>
      </c>
      <c r="G81" s="102">
        <v>1.1499999999999999</v>
      </c>
      <c r="H81" s="102">
        <f>ROUND(E81*G81, 3)</f>
        <v>0</v>
      </c>
      <c r="I81" s="102"/>
      <c r="J81" s="102">
        <f>ROUND(E81*G81, 3)</f>
        <v>0</v>
      </c>
      <c r="O81" s="101">
        <v>20</v>
      </c>
      <c r="P81" s="101" t="s">
        <v>133</v>
      </c>
      <c r="V81" s="105" t="s">
        <v>205</v>
      </c>
      <c r="Z81" s="101" t="s">
        <v>229</v>
      </c>
      <c r="AB81" s="101">
        <v>7</v>
      </c>
    </row>
    <row r="82" spans="1:28">
      <c r="D82" s="134" t="s">
        <v>252</v>
      </c>
      <c r="E82" s="136">
        <f>J82</f>
        <v>0</v>
      </c>
      <c r="G82" s="102"/>
      <c r="H82" s="136">
        <f>SUM(H78:H81)</f>
        <v>0</v>
      </c>
      <c r="I82" s="136">
        <f>SUM(I78:I81)</f>
        <v>0</v>
      </c>
      <c r="J82" s="136">
        <f>SUM(J78:J81)</f>
        <v>0</v>
      </c>
      <c r="L82" s="135">
        <f>SUM(L78:L81)</f>
        <v>0</v>
      </c>
      <c r="N82" s="136">
        <f>SUM(N78:N81)</f>
        <v>0</v>
      </c>
      <c r="W82" s="106">
        <f>SUM(W78:W81)</f>
        <v>4.0299999999999994</v>
      </c>
    </row>
    <row r="84" spans="1:28">
      <c r="B84" s="100" t="s">
        <v>253</v>
      </c>
    </row>
    <row r="85" spans="1:28" ht="20.399999999999999">
      <c r="A85" s="98">
        <v>47</v>
      </c>
      <c r="B85" s="99" t="s">
        <v>254</v>
      </c>
      <c r="C85" s="100" t="s">
        <v>255</v>
      </c>
      <c r="D85" s="121" t="s">
        <v>256</v>
      </c>
      <c r="E85" s="102">
        <v>16.8</v>
      </c>
      <c r="F85" s="101" t="s">
        <v>161</v>
      </c>
      <c r="G85" s="102"/>
      <c r="H85" s="102">
        <f>ROUND(E85*G85, 3)</f>
        <v>0</v>
      </c>
      <c r="I85" s="102"/>
      <c r="J85" s="102">
        <f t="shared" ref="J85:J92" si="7">ROUND(E85*G85, 3)</f>
        <v>0</v>
      </c>
      <c r="L85" s="104">
        <f>E85*K85</f>
        <v>0</v>
      </c>
      <c r="O85" s="101">
        <v>20</v>
      </c>
      <c r="P85" s="101" t="s">
        <v>133</v>
      </c>
      <c r="V85" s="105" t="s">
        <v>205</v>
      </c>
      <c r="W85" s="106">
        <v>8.282</v>
      </c>
      <c r="Z85" s="101" t="s">
        <v>257</v>
      </c>
      <c r="AB85" s="101">
        <v>7</v>
      </c>
    </row>
    <row r="86" spans="1:28" ht="20.399999999999999">
      <c r="A86" s="98">
        <v>48</v>
      </c>
      <c r="B86" s="99" t="s">
        <v>254</v>
      </c>
      <c r="C86" s="100" t="s">
        <v>258</v>
      </c>
      <c r="D86" s="121" t="s">
        <v>259</v>
      </c>
      <c r="E86" s="102">
        <v>10.3</v>
      </c>
      <c r="F86" s="101" t="s">
        <v>161</v>
      </c>
      <c r="G86" s="102"/>
      <c r="H86" s="102">
        <f>ROUND(E86*G86, 3)</f>
        <v>0</v>
      </c>
      <c r="I86" s="102"/>
      <c r="J86" s="102">
        <f t="shared" si="7"/>
        <v>0</v>
      </c>
      <c r="L86" s="104">
        <f>E86*K86</f>
        <v>0</v>
      </c>
      <c r="O86" s="101">
        <v>20</v>
      </c>
      <c r="P86" s="101" t="s">
        <v>133</v>
      </c>
      <c r="V86" s="105" t="s">
        <v>205</v>
      </c>
      <c r="W86" s="106">
        <v>6.3959999999999999</v>
      </c>
      <c r="Z86" s="101" t="s">
        <v>257</v>
      </c>
      <c r="AB86" s="101">
        <v>7</v>
      </c>
    </row>
    <row r="87" spans="1:28">
      <c r="A87" s="98">
        <v>49</v>
      </c>
      <c r="B87" s="99" t="s">
        <v>171</v>
      </c>
      <c r="C87" s="100" t="s">
        <v>260</v>
      </c>
      <c r="D87" s="121" t="s">
        <v>261</v>
      </c>
      <c r="E87" s="102">
        <v>0.52100000000000002</v>
      </c>
      <c r="F87" s="101" t="s">
        <v>132</v>
      </c>
      <c r="G87" s="102"/>
      <c r="H87" s="102"/>
      <c r="I87" s="102">
        <f>ROUND(E87*G87, 3)</f>
        <v>0</v>
      </c>
      <c r="J87" s="102">
        <f t="shared" si="7"/>
        <v>0</v>
      </c>
      <c r="L87" s="104">
        <f>E87*K87</f>
        <v>0</v>
      </c>
      <c r="O87" s="101">
        <v>20</v>
      </c>
      <c r="P87" s="101" t="s">
        <v>133</v>
      </c>
      <c r="V87" s="105" t="s">
        <v>43</v>
      </c>
      <c r="Z87" s="101" t="s">
        <v>262</v>
      </c>
      <c r="AA87" s="101" t="s">
        <v>133</v>
      </c>
      <c r="AB87" s="101">
        <v>8</v>
      </c>
    </row>
    <row r="88" spans="1:28" ht="20.399999999999999">
      <c r="A88" s="98">
        <v>50</v>
      </c>
      <c r="B88" s="99" t="s">
        <v>254</v>
      </c>
      <c r="C88" s="100" t="s">
        <v>263</v>
      </c>
      <c r="D88" s="121" t="s">
        <v>264</v>
      </c>
      <c r="E88" s="102">
        <v>11.73</v>
      </c>
      <c r="F88" s="101" t="s">
        <v>139</v>
      </c>
      <c r="G88" s="102"/>
      <c r="H88" s="102">
        <f>ROUND(E88*G88, 3)</f>
        <v>0</v>
      </c>
      <c r="I88" s="102"/>
      <c r="J88" s="102">
        <f t="shared" si="7"/>
        <v>0</v>
      </c>
      <c r="O88" s="101">
        <v>20</v>
      </c>
      <c r="P88" s="101" t="s">
        <v>133</v>
      </c>
      <c r="V88" s="105" t="s">
        <v>205</v>
      </c>
      <c r="W88" s="106">
        <v>2.9329999999999998</v>
      </c>
      <c r="Z88" s="101" t="s">
        <v>164</v>
      </c>
      <c r="AB88" s="101">
        <v>7</v>
      </c>
    </row>
    <row r="89" spans="1:28">
      <c r="A89" s="98">
        <v>51</v>
      </c>
      <c r="B89" s="99" t="s">
        <v>171</v>
      </c>
      <c r="C89" s="100" t="s">
        <v>265</v>
      </c>
      <c r="D89" s="121" t="s">
        <v>266</v>
      </c>
      <c r="E89" s="102">
        <v>12.903</v>
      </c>
      <c r="F89" s="101" t="s">
        <v>139</v>
      </c>
      <c r="G89" s="102"/>
      <c r="H89" s="102"/>
      <c r="I89" s="102">
        <f>ROUND(E89*G89, 3)</f>
        <v>0</v>
      </c>
      <c r="J89" s="102">
        <f t="shared" si="7"/>
        <v>0</v>
      </c>
      <c r="O89" s="101">
        <v>20</v>
      </c>
      <c r="P89" s="101" t="s">
        <v>133</v>
      </c>
      <c r="V89" s="105" t="s">
        <v>43</v>
      </c>
      <c r="Z89" s="101" t="s">
        <v>267</v>
      </c>
      <c r="AA89" s="101">
        <v>331104</v>
      </c>
      <c r="AB89" s="101">
        <v>8</v>
      </c>
    </row>
    <row r="90" spans="1:28">
      <c r="A90" s="98">
        <v>52</v>
      </c>
      <c r="B90" s="99" t="s">
        <v>254</v>
      </c>
      <c r="C90" s="100" t="s">
        <v>268</v>
      </c>
      <c r="D90" s="121" t="s">
        <v>269</v>
      </c>
      <c r="E90" s="102">
        <v>46.92</v>
      </c>
      <c r="F90" s="101" t="s">
        <v>161</v>
      </c>
      <c r="G90" s="102"/>
      <c r="H90" s="102">
        <f>ROUND(E90*G90, 3)</f>
        <v>0</v>
      </c>
      <c r="I90" s="102"/>
      <c r="J90" s="102">
        <f t="shared" si="7"/>
        <v>0</v>
      </c>
      <c r="O90" s="101">
        <v>20</v>
      </c>
      <c r="P90" s="101" t="s">
        <v>133</v>
      </c>
      <c r="V90" s="105" t="s">
        <v>205</v>
      </c>
      <c r="W90" s="106">
        <v>1.4079999999999999</v>
      </c>
      <c r="Z90" s="101" t="s">
        <v>164</v>
      </c>
      <c r="AB90" s="101">
        <v>7</v>
      </c>
    </row>
    <row r="91" spans="1:28">
      <c r="A91" s="98">
        <v>53</v>
      </c>
      <c r="B91" s="99" t="s">
        <v>171</v>
      </c>
      <c r="C91" s="100" t="s">
        <v>270</v>
      </c>
      <c r="D91" s="121" t="s">
        <v>271</v>
      </c>
      <c r="E91" s="102">
        <v>0.10299999999999999</v>
      </c>
      <c r="F91" s="101" t="s">
        <v>132</v>
      </c>
      <c r="G91" s="102"/>
      <c r="H91" s="102"/>
      <c r="I91" s="102">
        <f>ROUND(E91*G91, 3)</f>
        <v>0</v>
      </c>
      <c r="J91" s="102">
        <f t="shared" si="7"/>
        <v>0</v>
      </c>
      <c r="L91" s="104">
        <f>E91*K91</f>
        <v>0</v>
      </c>
      <c r="O91" s="101">
        <v>20</v>
      </c>
      <c r="P91" s="101" t="s">
        <v>133</v>
      </c>
      <c r="V91" s="105" t="s">
        <v>43</v>
      </c>
      <c r="Z91" s="101" t="s">
        <v>262</v>
      </c>
      <c r="AA91" s="101" t="s">
        <v>133</v>
      </c>
      <c r="AB91" s="101">
        <v>8</v>
      </c>
    </row>
    <row r="92" spans="1:28" ht="20.399999999999999">
      <c r="A92" s="98">
        <v>54</v>
      </c>
      <c r="B92" s="99" t="s">
        <v>254</v>
      </c>
      <c r="C92" s="100" t="s">
        <v>272</v>
      </c>
      <c r="D92" s="121" t="s">
        <v>273</v>
      </c>
      <c r="E92" s="102">
        <v>0.81699999999999995</v>
      </c>
      <c r="F92" s="101" t="s">
        <v>132</v>
      </c>
      <c r="G92" s="102"/>
      <c r="H92" s="102">
        <f>ROUND(E92*G92, 3)</f>
        <v>0</v>
      </c>
      <c r="I92" s="102"/>
      <c r="J92" s="102">
        <f t="shared" si="7"/>
        <v>0</v>
      </c>
      <c r="L92" s="104">
        <f>E92*K92</f>
        <v>0</v>
      </c>
      <c r="O92" s="101">
        <v>20</v>
      </c>
      <c r="P92" s="101" t="s">
        <v>133</v>
      </c>
      <c r="V92" s="105" t="s">
        <v>205</v>
      </c>
      <c r="Z92" s="101" t="s">
        <v>257</v>
      </c>
      <c r="AB92" s="101">
        <v>7</v>
      </c>
    </row>
    <row r="93" spans="1:28">
      <c r="D93" s="121" t="s">
        <v>274</v>
      </c>
      <c r="E93" s="137"/>
      <c r="F93" s="138"/>
      <c r="G93" s="139"/>
      <c r="H93" s="139"/>
      <c r="I93" s="139"/>
      <c r="J93" s="139"/>
      <c r="K93" s="140"/>
      <c r="L93" s="140"/>
      <c r="M93" s="137"/>
      <c r="N93" s="137"/>
      <c r="O93" s="138"/>
      <c r="P93" s="138"/>
      <c r="Q93" s="137"/>
      <c r="R93" s="137"/>
      <c r="S93" s="137"/>
      <c r="T93" s="141"/>
      <c r="U93" s="141"/>
      <c r="V93" s="141" t="s">
        <v>0</v>
      </c>
      <c r="W93" s="142"/>
      <c r="X93" s="138"/>
    </row>
    <row r="94" spans="1:28" ht="20.399999999999999">
      <c r="A94" s="98">
        <v>55</v>
      </c>
      <c r="B94" s="99" t="s">
        <v>254</v>
      </c>
      <c r="C94" s="100" t="s">
        <v>275</v>
      </c>
      <c r="D94" s="121" t="s">
        <v>276</v>
      </c>
      <c r="E94" s="102">
        <v>10.08</v>
      </c>
      <c r="F94" s="101" t="s">
        <v>139</v>
      </c>
      <c r="G94" s="102"/>
      <c r="H94" s="102">
        <f>ROUND(E94*G94, 3)</f>
        <v>0</v>
      </c>
      <c r="I94" s="102"/>
      <c r="J94" s="102">
        <f t="shared" ref="J94:J99" si="8">ROUND(E94*G94, 3)</f>
        <v>0</v>
      </c>
      <c r="O94" s="101">
        <v>20</v>
      </c>
      <c r="P94" s="101" t="s">
        <v>133</v>
      </c>
      <c r="V94" s="105" t="s">
        <v>205</v>
      </c>
      <c r="W94" s="106">
        <v>2.117</v>
      </c>
      <c r="Z94" s="101" t="s">
        <v>277</v>
      </c>
      <c r="AB94" s="101">
        <v>7</v>
      </c>
    </row>
    <row r="95" spans="1:28">
      <c r="A95" s="98">
        <v>56</v>
      </c>
      <c r="B95" s="99" t="s">
        <v>171</v>
      </c>
      <c r="C95" s="100" t="s">
        <v>265</v>
      </c>
      <c r="D95" s="121" t="s">
        <v>266</v>
      </c>
      <c r="E95" s="102">
        <v>10.483000000000001</v>
      </c>
      <c r="F95" s="101" t="s">
        <v>139</v>
      </c>
      <c r="G95" s="102"/>
      <c r="H95" s="102"/>
      <c r="I95" s="102">
        <f>ROUND(E95*G95, 3)</f>
        <v>0</v>
      </c>
      <c r="J95" s="102">
        <f t="shared" si="8"/>
        <v>0</v>
      </c>
      <c r="O95" s="101">
        <v>20</v>
      </c>
      <c r="P95" s="101" t="s">
        <v>133</v>
      </c>
      <c r="V95" s="105" t="s">
        <v>43</v>
      </c>
      <c r="Z95" s="101" t="s">
        <v>267</v>
      </c>
      <c r="AA95" s="101">
        <v>331104</v>
      </c>
      <c r="AB95" s="101">
        <v>8</v>
      </c>
    </row>
    <row r="96" spans="1:28">
      <c r="A96" s="98">
        <v>57</v>
      </c>
      <c r="B96" s="99" t="s">
        <v>254</v>
      </c>
      <c r="C96" s="100" t="s">
        <v>278</v>
      </c>
      <c r="D96" s="121" t="s">
        <v>279</v>
      </c>
      <c r="E96" s="102">
        <v>40.32</v>
      </c>
      <c r="F96" s="101" t="s">
        <v>161</v>
      </c>
      <c r="G96" s="102"/>
      <c r="H96" s="102">
        <f>ROUND(E96*G96, 3)</f>
        <v>0</v>
      </c>
      <c r="I96" s="102"/>
      <c r="J96" s="102">
        <f t="shared" si="8"/>
        <v>0</v>
      </c>
      <c r="L96" s="104">
        <f>E96*K96</f>
        <v>0</v>
      </c>
      <c r="O96" s="101">
        <v>20</v>
      </c>
      <c r="P96" s="101" t="s">
        <v>133</v>
      </c>
      <c r="V96" s="105" t="s">
        <v>205</v>
      </c>
      <c r="W96" s="106">
        <v>8.548</v>
      </c>
      <c r="Z96" s="101" t="s">
        <v>164</v>
      </c>
      <c r="AB96" s="101">
        <v>7</v>
      </c>
    </row>
    <row r="97" spans="1:28">
      <c r="A97" s="98">
        <v>58</v>
      </c>
      <c r="B97" s="99" t="s">
        <v>171</v>
      </c>
      <c r="C97" s="100" t="s">
        <v>270</v>
      </c>
      <c r="D97" s="121" t="s">
        <v>271</v>
      </c>
      <c r="E97" s="102">
        <v>0.21</v>
      </c>
      <c r="F97" s="101" t="s">
        <v>132</v>
      </c>
      <c r="G97" s="102"/>
      <c r="H97" s="102"/>
      <c r="I97" s="102">
        <f>ROUND(E97*G97, 3)</f>
        <v>0</v>
      </c>
      <c r="J97" s="102">
        <f t="shared" si="8"/>
        <v>0</v>
      </c>
      <c r="L97" s="104">
        <f>E97*K97</f>
        <v>0</v>
      </c>
      <c r="O97" s="101">
        <v>20</v>
      </c>
      <c r="P97" s="101" t="s">
        <v>133</v>
      </c>
      <c r="V97" s="105" t="s">
        <v>43</v>
      </c>
      <c r="Z97" s="101" t="s">
        <v>262</v>
      </c>
      <c r="AA97" s="101" t="s">
        <v>133</v>
      </c>
      <c r="AB97" s="101">
        <v>8</v>
      </c>
    </row>
    <row r="98" spans="1:28" ht="20.399999999999999">
      <c r="A98" s="98">
        <v>59</v>
      </c>
      <c r="B98" s="99" t="s">
        <v>254</v>
      </c>
      <c r="C98" s="100" t="s">
        <v>280</v>
      </c>
      <c r="D98" s="121" t="s">
        <v>281</v>
      </c>
      <c r="E98" s="102">
        <v>10.8</v>
      </c>
      <c r="F98" s="101" t="s">
        <v>139</v>
      </c>
      <c r="G98" s="102"/>
      <c r="H98" s="102">
        <f>ROUND(E98*G98, 3)</f>
        <v>0</v>
      </c>
      <c r="I98" s="102"/>
      <c r="J98" s="102">
        <f t="shared" si="8"/>
        <v>0</v>
      </c>
      <c r="L98" s="104">
        <f>E98*K98</f>
        <v>0</v>
      </c>
      <c r="O98" s="101">
        <v>20</v>
      </c>
      <c r="P98" s="101" t="s">
        <v>133</v>
      </c>
      <c r="V98" s="105" t="s">
        <v>205</v>
      </c>
      <c r="Z98" s="101" t="s">
        <v>277</v>
      </c>
      <c r="AB98" s="101">
        <v>7</v>
      </c>
    </row>
    <row r="99" spans="1:28">
      <c r="A99" s="98">
        <v>60</v>
      </c>
      <c r="B99" s="99" t="s">
        <v>254</v>
      </c>
      <c r="C99" s="100" t="s">
        <v>282</v>
      </c>
      <c r="D99" s="121" t="s">
        <v>283</v>
      </c>
      <c r="F99" s="101" t="s">
        <v>95</v>
      </c>
      <c r="G99" s="102"/>
      <c r="H99" s="102">
        <f>ROUND(E99*G99, 3)</f>
        <v>0</v>
      </c>
      <c r="I99" s="102"/>
      <c r="J99" s="102">
        <f t="shared" si="8"/>
        <v>0</v>
      </c>
      <c r="O99" s="101">
        <v>20</v>
      </c>
      <c r="P99" s="101" t="s">
        <v>133</v>
      </c>
      <c r="V99" s="105" t="s">
        <v>205</v>
      </c>
      <c r="Z99" s="101" t="s">
        <v>277</v>
      </c>
      <c r="AB99" s="101">
        <v>7</v>
      </c>
    </row>
    <row r="100" spans="1:28">
      <c r="D100" s="134" t="s">
        <v>284</v>
      </c>
      <c r="E100" s="136">
        <f>J100</f>
        <v>0</v>
      </c>
      <c r="G100" s="102"/>
      <c r="H100" s="136">
        <f>SUM(H84:H99)</f>
        <v>0</v>
      </c>
      <c r="I100" s="136">
        <f>SUM(I84:I99)</f>
        <v>0</v>
      </c>
      <c r="J100" s="136">
        <f>SUM(J84:J99)</f>
        <v>0</v>
      </c>
      <c r="L100" s="135">
        <f>SUM(L84:L99)</f>
        <v>0</v>
      </c>
      <c r="N100" s="136">
        <f>SUM(N84:N99)</f>
        <v>0</v>
      </c>
      <c r="W100" s="106">
        <f>SUM(W84:W99)</f>
        <v>29.684000000000005</v>
      </c>
    </row>
    <row r="102" spans="1:28">
      <c r="B102" s="100" t="s">
        <v>285</v>
      </c>
    </row>
    <row r="103" spans="1:28">
      <c r="A103" s="98">
        <v>61</v>
      </c>
      <c r="B103" s="99" t="s">
        <v>286</v>
      </c>
      <c r="C103" s="100" t="s">
        <v>287</v>
      </c>
      <c r="D103" s="121" t="s">
        <v>390</v>
      </c>
      <c r="E103" s="102">
        <v>11.73</v>
      </c>
      <c r="F103" s="101" t="s">
        <v>139</v>
      </c>
      <c r="G103" s="102"/>
      <c r="H103" s="102">
        <f>ROUND(E103*G103, 3)</f>
        <v>0</v>
      </c>
      <c r="I103" s="102"/>
      <c r="J103" s="102">
        <f>ROUND(E103*G103, 3)</f>
        <v>0</v>
      </c>
      <c r="L103" s="104">
        <f>E103*K103</f>
        <v>0</v>
      </c>
      <c r="O103" s="101">
        <v>20</v>
      </c>
      <c r="P103" s="101" t="s">
        <v>133</v>
      </c>
      <c r="V103" s="105" t="s">
        <v>205</v>
      </c>
      <c r="W103" s="106">
        <v>9.1489999999999991</v>
      </c>
      <c r="Z103" s="101" t="s">
        <v>288</v>
      </c>
      <c r="AB103" s="101">
        <v>7</v>
      </c>
    </row>
    <row r="104" spans="1:28">
      <c r="A104" s="98">
        <v>62</v>
      </c>
      <c r="B104" s="99" t="s">
        <v>286</v>
      </c>
      <c r="C104" s="100" t="s">
        <v>289</v>
      </c>
      <c r="D104" s="121" t="s">
        <v>290</v>
      </c>
      <c r="E104" s="102">
        <v>81.7</v>
      </c>
      <c r="F104" s="101" t="s">
        <v>161</v>
      </c>
      <c r="G104" s="102"/>
      <c r="H104" s="102">
        <f>ROUND(E104*G104, 3)</f>
        <v>0</v>
      </c>
      <c r="I104" s="102"/>
      <c r="J104" s="102">
        <f>ROUND(E104*G104, 3)</f>
        <v>0</v>
      </c>
      <c r="L104" s="104">
        <f>E104*K104</f>
        <v>0</v>
      </c>
      <c r="O104" s="101">
        <v>20</v>
      </c>
      <c r="P104" s="101" t="s">
        <v>133</v>
      </c>
      <c r="V104" s="105" t="s">
        <v>205</v>
      </c>
      <c r="W104" s="106">
        <v>16.829999999999998</v>
      </c>
      <c r="Z104" s="101" t="s">
        <v>288</v>
      </c>
      <c r="AB104" s="101">
        <v>7</v>
      </c>
    </row>
    <row r="105" spans="1:28" ht="20.399999999999999">
      <c r="A105" s="98">
        <v>63</v>
      </c>
      <c r="B105" s="99" t="s">
        <v>286</v>
      </c>
      <c r="C105" s="100" t="s">
        <v>291</v>
      </c>
      <c r="D105" s="121" t="s">
        <v>292</v>
      </c>
      <c r="E105" s="102">
        <v>18</v>
      </c>
      <c r="F105" s="101" t="s">
        <v>161</v>
      </c>
      <c r="G105" s="102"/>
      <c r="H105" s="102">
        <f>ROUND(E105*G105, 3)</f>
        <v>0</v>
      </c>
      <c r="I105" s="102"/>
      <c r="J105" s="102">
        <f>ROUND(E105*G105, 3)</f>
        <v>0</v>
      </c>
      <c r="L105" s="104">
        <f>E105*K105</f>
        <v>0</v>
      </c>
      <c r="O105" s="101">
        <v>20</v>
      </c>
      <c r="P105" s="101" t="s">
        <v>133</v>
      </c>
      <c r="V105" s="105" t="s">
        <v>205</v>
      </c>
      <c r="W105" s="106">
        <v>13.05</v>
      </c>
      <c r="Z105" s="101" t="s">
        <v>288</v>
      </c>
      <c r="AB105" s="101">
        <v>7</v>
      </c>
    </row>
    <row r="106" spans="1:28">
      <c r="A106" s="98">
        <v>64</v>
      </c>
      <c r="B106" s="99" t="s">
        <v>286</v>
      </c>
      <c r="C106" s="100" t="s">
        <v>293</v>
      </c>
      <c r="D106" s="121" t="s">
        <v>294</v>
      </c>
      <c r="E106" s="102">
        <v>11.73</v>
      </c>
      <c r="F106" s="101" t="s">
        <v>139</v>
      </c>
      <c r="G106" s="102"/>
      <c r="H106" s="102">
        <f>ROUND(E106*G106, 3)</f>
        <v>0</v>
      </c>
      <c r="I106" s="102"/>
      <c r="J106" s="102">
        <f>ROUND(E106*G106, 3)</f>
        <v>0</v>
      </c>
      <c r="L106" s="104">
        <f>E106*K106</f>
        <v>0</v>
      </c>
      <c r="O106" s="101">
        <v>20</v>
      </c>
      <c r="P106" s="101" t="s">
        <v>133</v>
      </c>
      <c r="V106" s="105" t="s">
        <v>205</v>
      </c>
      <c r="W106" s="106">
        <v>0.25800000000000001</v>
      </c>
      <c r="Z106" s="101" t="s">
        <v>164</v>
      </c>
      <c r="AB106" s="101">
        <v>7</v>
      </c>
    </row>
    <row r="107" spans="1:28">
      <c r="A107" s="98">
        <v>65</v>
      </c>
      <c r="B107" s="99" t="s">
        <v>286</v>
      </c>
      <c r="C107" s="100" t="s">
        <v>295</v>
      </c>
      <c r="D107" s="121" t="s">
        <v>296</v>
      </c>
      <c r="F107" s="101" t="s">
        <v>95</v>
      </c>
      <c r="G107" s="102"/>
      <c r="H107" s="102">
        <f>ROUND(E107*G107, 3)</f>
        <v>0</v>
      </c>
      <c r="I107" s="102"/>
      <c r="J107" s="102">
        <f>ROUND(E107*G107, 3)</f>
        <v>0</v>
      </c>
      <c r="O107" s="101">
        <v>20</v>
      </c>
      <c r="P107" s="101" t="s">
        <v>133</v>
      </c>
      <c r="V107" s="105" t="s">
        <v>205</v>
      </c>
      <c r="Z107" s="101" t="s">
        <v>288</v>
      </c>
      <c r="AB107" s="101">
        <v>7</v>
      </c>
    </row>
    <row r="108" spans="1:28">
      <c r="D108" s="134" t="s">
        <v>297</v>
      </c>
      <c r="E108" s="136">
        <f>J108</f>
        <v>0</v>
      </c>
      <c r="G108" s="102"/>
      <c r="H108" s="136">
        <f>SUM(H102:H107)</f>
        <v>0</v>
      </c>
      <c r="I108" s="136">
        <f>SUM(I102:I107)</f>
        <v>0</v>
      </c>
      <c r="J108" s="136">
        <f>SUM(J102:J107)</f>
        <v>0</v>
      </c>
      <c r="L108" s="135">
        <f>SUM(L102:L107)</f>
        <v>0</v>
      </c>
      <c r="N108" s="136">
        <f>SUM(N102:N107)</f>
        <v>0</v>
      </c>
      <c r="W108" s="106">
        <f>SUM(W102:W107)</f>
        <v>39.286999999999999</v>
      </c>
    </row>
    <row r="110" spans="1:28">
      <c r="B110" s="100" t="s">
        <v>298</v>
      </c>
    </row>
    <row r="111" spans="1:28" ht="20.399999999999999">
      <c r="A111" s="98">
        <v>66</v>
      </c>
      <c r="B111" s="99" t="s">
        <v>299</v>
      </c>
      <c r="C111" s="100" t="s">
        <v>300</v>
      </c>
      <c r="D111" s="121" t="s">
        <v>301</v>
      </c>
      <c r="E111" s="102">
        <v>79.2</v>
      </c>
      <c r="F111" s="101" t="s">
        <v>161</v>
      </c>
      <c r="G111" s="102"/>
      <c r="H111" s="102">
        <f>ROUND(E111*G111, 3)</f>
        <v>0</v>
      </c>
      <c r="I111" s="102"/>
      <c r="J111" s="102">
        <f t="shared" ref="J111:J117" si="9">ROUND(E111*G111, 3)</f>
        <v>0</v>
      </c>
      <c r="L111" s="104">
        <f>E111*K111</f>
        <v>0</v>
      </c>
      <c r="O111" s="101">
        <v>20</v>
      </c>
      <c r="P111" s="101" t="s">
        <v>133</v>
      </c>
      <c r="V111" s="105" t="s">
        <v>205</v>
      </c>
      <c r="W111" s="106">
        <v>59.875</v>
      </c>
      <c r="Z111" s="101" t="s">
        <v>302</v>
      </c>
      <c r="AB111" s="101">
        <v>7</v>
      </c>
    </row>
    <row r="112" spans="1:28">
      <c r="A112" s="98">
        <v>67</v>
      </c>
      <c r="B112" s="99" t="s">
        <v>171</v>
      </c>
      <c r="C112" s="100" t="s">
        <v>303</v>
      </c>
      <c r="D112" s="121" t="s">
        <v>304</v>
      </c>
      <c r="E112" s="102">
        <v>83.16</v>
      </c>
      <c r="F112" s="101" t="s">
        <v>161</v>
      </c>
      <c r="G112" s="102"/>
      <c r="H112" s="102"/>
      <c r="I112" s="102">
        <f>ROUND(E112*G112, 3)</f>
        <v>0</v>
      </c>
      <c r="J112" s="102">
        <f t="shared" si="9"/>
        <v>0</v>
      </c>
      <c r="L112" s="104">
        <f>E112*K112</f>
        <v>0</v>
      </c>
      <c r="O112" s="101">
        <v>20</v>
      </c>
      <c r="P112" s="101" t="s">
        <v>133</v>
      </c>
      <c r="V112" s="105" t="s">
        <v>43</v>
      </c>
      <c r="Z112" s="101" t="s">
        <v>207</v>
      </c>
      <c r="AA112" s="101" t="s">
        <v>133</v>
      </c>
      <c r="AB112" s="101">
        <v>8</v>
      </c>
    </row>
    <row r="113" spans="1:28">
      <c r="A113" s="98">
        <v>68</v>
      </c>
      <c r="B113" s="99" t="s">
        <v>171</v>
      </c>
      <c r="C113" s="100" t="s">
        <v>305</v>
      </c>
      <c r="D113" s="121" t="s">
        <v>306</v>
      </c>
      <c r="E113" s="102">
        <v>83.16</v>
      </c>
      <c r="F113" s="101" t="s">
        <v>161</v>
      </c>
      <c r="G113" s="102"/>
      <c r="H113" s="102"/>
      <c r="I113" s="102">
        <f>ROUND(E113*G113, 3)</f>
        <v>0</v>
      </c>
      <c r="J113" s="102">
        <f t="shared" si="9"/>
        <v>0</v>
      </c>
      <c r="L113" s="104">
        <f>E113*K113</f>
        <v>0</v>
      </c>
      <c r="O113" s="101">
        <v>20</v>
      </c>
      <c r="P113" s="101" t="s">
        <v>133</v>
      </c>
      <c r="V113" s="105" t="s">
        <v>43</v>
      </c>
      <c r="Z113" s="101" t="s">
        <v>207</v>
      </c>
      <c r="AA113" s="101" t="s">
        <v>133</v>
      </c>
      <c r="AB113" s="101">
        <v>8</v>
      </c>
    </row>
    <row r="114" spans="1:28">
      <c r="A114" s="98">
        <v>69</v>
      </c>
      <c r="B114" s="99" t="s">
        <v>171</v>
      </c>
      <c r="C114" s="100" t="s">
        <v>307</v>
      </c>
      <c r="D114" s="121" t="s">
        <v>308</v>
      </c>
      <c r="E114" s="102">
        <v>12</v>
      </c>
      <c r="F114" s="101" t="s">
        <v>170</v>
      </c>
      <c r="G114" s="102"/>
      <c r="H114" s="102"/>
      <c r="I114" s="102">
        <f>ROUND(E114*G114, 3)</f>
        <v>0</v>
      </c>
      <c r="J114" s="102">
        <f t="shared" si="9"/>
        <v>0</v>
      </c>
      <c r="O114" s="101">
        <v>20</v>
      </c>
      <c r="P114" s="101" t="s">
        <v>133</v>
      </c>
      <c r="V114" s="105" t="s">
        <v>43</v>
      </c>
      <c r="Z114" s="101" t="s">
        <v>309</v>
      </c>
      <c r="AA114" s="101" t="s">
        <v>133</v>
      </c>
      <c r="AB114" s="101">
        <v>8</v>
      </c>
    </row>
    <row r="115" spans="1:28">
      <c r="A115" s="98">
        <v>70</v>
      </c>
      <c r="B115" s="99" t="s">
        <v>310</v>
      </c>
      <c r="C115" s="100" t="s">
        <v>311</v>
      </c>
      <c r="D115" s="121" t="s">
        <v>312</v>
      </c>
      <c r="E115" s="102">
        <v>12</v>
      </c>
      <c r="F115" s="101" t="s">
        <v>170</v>
      </c>
      <c r="G115" s="102"/>
      <c r="H115" s="102">
        <f>ROUND(E115*G115, 3)</f>
        <v>0</v>
      </c>
      <c r="I115" s="102"/>
      <c r="J115" s="102">
        <f t="shared" si="9"/>
        <v>0</v>
      </c>
      <c r="L115" s="104">
        <f>E115*K115</f>
        <v>0</v>
      </c>
      <c r="O115" s="101">
        <v>20</v>
      </c>
      <c r="P115" s="101" t="s">
        <v>133</v>
      </c>
      <c r="V115" s="105" t="s">
        <v>205</v>
      </c>
      <c r="W115" s="106">
        <v>7.1760000000000002</v>
      </c>
      <c r="Z115" s="101" t="s">
        <v>277</v>
      </c>
      <c r="AB115" s="101">
        <v>7</v>
      </c>
    </row>
    <row r="116" spans="1:28" ht="20.399999999999999">
      <c r="A116" s="98">
        <v>71</v>
      </c>
      <c r="B116" s="99" t="s">
        <v>171</v>
      </c>
      <c r="C116" s="100" t="s">
        <v>313</v>
      </c>
      <c r="D116" s="121" t="s">
        <v>314</v>
      </c>
      <c r="E116" s="102">
        <v>19.2</v>
      </c>
      <c r="F116" s="101" t="s">
        <v>161</v>
      </c>
      <c r="G116" s="102"/>
      <c r="H116" s="102"/>
      <c r="I116" s="102">
        <f>ROUND(E116*G116, 3)</f>
        <v>0</v>
      </c>
      <c r="J116" s="102">
        <f t="shared" si="9"/>
        <v>0</v>
      </c>
      <c r="O116" s="101">
        <v>20</v>
      </c>
      <c r="P116" s="101" t="s">
        <v>133</v>
      </c>
      <c r="V116" s="105" t="s">
        <v>43</v>
      </c>
      <c r="Z116" s="101" t="s">
        <v>309</v>
      </c>
      <c r="AA116" s="101" t="s">
        <v>133</v>
      </c>
      <c r="AB116" s="101">
        <v>8</v>
      </c>
    </row>
    <row r="117" spans="1:28">
      <c r="A117" s="98">
        <v>72</v>
      </c>
      <c r="B117" s="99" t="s">
        <v>310</v>
      </c>
      <c r="C117" s="100" t="s">
        <v>315</v>
      </c>
      <c r="D117" s="121" t="s">
        <v>316</v>
      </c>
      <c r="F117" s="101" t="s">
        <v>95</v>
      </c>
      <c r="G117" s="102"/>
      <c r="H117" s="102">
        <f>ROUND(E117*G117, 3)</f>
        <v>0</v>
      </c>
      <c r="I117" s="102"/>
      <c r="J117" s="102">
        <f t="shared" si="9"/>
        <v>0</v>
      </c>
      <c r="O117" s="101">
        <v>20</v>
      </c>
      <c r="P117" s="101" t="s">
        <v>133</v>
      </c>
      <c r="V117" s="105" t="s">
        <v>205</v>
      </c>
      <c r="Z117" s="101" t="s">
        <v>277</v>
      </c>
      <c r="AB117" s="101">
        <v>7</v>
      </c>
    </row>
    <row r="118" spans="1:28">
      <c r="D118" s="134" t="s">
        <v>317</v>
      </c>
      <c r="E118" s="136">
        <f>J118</f>
        <v>0</v>
      </c>
      <c r="G118" s="102"/>
      <c r="H118" s="136">
        <f>SUM(H110:H117)</f>
        <v>0</v>
      </c>
      <c r="I118" s="136">
        <f>SUM(I110:I117)</f>
        <v>0</v>
      </c>
      <c r="J118" s="136">
        <f>SUM(J110:J117)</f>
        <v>0</v>
      </c>
      <c r="L118" s="135">
        <f>SUM(L110:L117)</f>
        <v>0</v>
      </c>
      <c r="N118" s="136">
        <f>SUM(N110:N117)</f>
        <v>0</v>
      </c>
      <c r="W118" s="106">
        <f>SUM(W110:W117)</f>
        <v>67.051000000000002</v>
      </c>
    </row>
    <row r="120" spans="1:28">
      <c r="B120" s="100" t="s">
        <v>318</v>
      </c>
    </row>
    <row r="121" spans="1:28">
      <c r="A121" s="98">
        <v>73</v>
      </c>
      <c r="B121" s="99" t="s">
        <v>299</v>
      </c>
      <c r="C121" s="100" t="s">
        <v>319</v>
      </c>
      <c r="D121" s="121" t="s">
        <v>320</v>
      </c>
      <c r="E121" s="102">
        <v>31.56</v>
      </c>
      <c r="F121" s="101" t="s">
        <v>139</v>
      </c>
      <c r="G121" s="102"/>
      <c r="H121" s="102">
        <f>ROUND(E121*G121, 3)</f>
        <v>0</v>
      </c>
      <c r="I121" s="102"/>
      <c r="J121" s="102">
        <f t="shared" ref="J121:J126" si="10">ROUND(E121*G121, 3)</f>
        <v>0</v>
      </c>
      <c r="N121" s="102">
        <f>E121*M121</f>
        <v>0</v>
      </c>
      <c r="O121" s="101">
        <v>20</v>
      </c>
      <c r="P121" s="101" t="s">
        <v>133</v>
      </c>
      <c r="V121" s="105" t="s">
        <v>205</v>
      </c>
      <c r="W121" s="106">
        <v>28.024999999999999</v>
      </c>
      <c r="Z121" s="101" t="s">
        <v>321</v>
      </c>
      <c r="AB121" s="101">
        <v>7</v>
      </c>
    </row>
    <row r="122" spans="1:28" ht="20.399999999999999">
      <c r="A122" s="98">
        <v>74</v>
      </c>
      <c r="B122" s="99" t="s">
        <v>299</v>
      </c>
      <c r="C122" s="100" t="s">
        <v>322</v>
      </c>
      <c r="D122" s="121" t="s">
        <v>323</v>
      </c>
      <c r="E122" s="102">
        <v>162.19999999999999</v>
      </c>
      <c r="F122" s="101" t="s">
        <v>161</v>
      </c>
      <c r="G122" s="102"/>
      <c r="H122" s="102">
        <f>ROUND(E122*G122, 3)</f>
        <v>0</v>
      </c>
      <c r="I122" s="102"/>
      <c r="J122" s="102">
        <f t="shared" si="10"/>
        <v>0</v>
      </c>
      <c r="O122" s="101">
        <v>20</v>
      </c>
      <c r="P122" s="101" t="s">
        <v>133</v>
      </c>
      <c r="V122" s="105" t="s">
        <v>205</v>
      </c>
      <c r="W122" s="106">
        <v>21.085999999999999</v>
      </c>
      <c r="Z122" s="101" t="s">
        <v>302</v>
      </c>
      <c r="AB122" s="101">
        <v>7</v>
      </c>
    </row>
    <row r="123" spans="1:28">
      <c r="A123" s="98">
        <v>75</v>
      </c>
      <c r="B123" s="99" t="s">
        <v>171</v>
      </c>
      <c r="C123" s="100" t="s">
        <v>303</v>
      </c>
      <c r="D123" s="121" t="s">
        <v>304</v>
      </c>
      <c r="E123" s="102">
        <v>170.31</v>
      </c>
      <c r="F123" s="101" t="s">
        <v>161</v>
      </c>
      <c r="G123" s="102"/>
      <c r="H123" s="102"/>
      <c r="I123" s="102">
        <f>ROUND(E123*G123, 3)</f>
        <v>0</v>
      </c>
      <c r="J123" s="102">
        <f t="shared" si="10"/>
        <v>0</v>
      </c>
      <c r="L123" s="104">
        <f>E123*K123</f>
        <v>0</v>
      </c>
      <c r="O123" s="101">
        <v>20</v>
      </c>
      <c r="P123" s="101" t="s">
        <v>133</v>
      </c>
      <c r="V123" s="105" t="s">
        <v>43</v>
      </c>
      <c r="Z123" s="101" t="s">
        <v>207</v>
      </c>
      <c r="AA123" s="101" t="s">
        <v>133</v>
      </c>
      <c r="AB123" s="101">
        <v>8</v>
      </c>
    </row>
    <row r="124" spans="1:28">
      <c r="A124" s="98">
        <v>76</v>
      </c>
      <c r="B124" s="99" t="s">
        <v>171</v>
      </c>
      <c r="C124" s="100" t="s">
        <v>324</v>
      </c>
      <c r="D124" s="121" t="s">
        <v>325</v>
      </c>
      <c r="E124" s="102">
        <v>170.31</v>
      </c>
      <c r="F124" s="101" t="s">
        <v>161</v>
      </c>
      <c r="G124" s="102"/>
      <c r="H124" s="102"/>
      <c r="I124" s="102">
        <f>ROUND(E124*G124, 3)</f>
        <v>0</v>
      </c>
      <c r="J124" s="102">
        <f t="shared" si="10"/>
        <v>0</v>
      </c>
      <c r="L124" s="104">
        <f>E124*K124</f>
        <v>0</v>
      </c>
      <c r="O124" s="101">
        <v>20</v>
      </c>
      <c r="P124" s="101" t="s">
        <v>133</v>
      </c>
      <c r="V124" s="105" t="s">
        <v>43</v>
      </c>
      <c r="Z124" s="101" t="s">
        <v>207</v>
      </c>
      <c r="AA124" s="101" t="s">
        <v>133</v>
      </c>
      <c r="AB124" s="101">
        <v>8</v>
      </c>
    </row>
    <row r="125" spans="1:28" ht="20.399999999999999">
      <c r="A125" s="98">
        <v>77</v>
      </c>
      <c r="B125" s="99" t="s">
        <v>171</v>
      </c>
      <c r="C125" s="100" t="s">
        <v>326</v>
      </c>
      <c r="D125" s="121" t="s">
        <v>391</v>
      </c>
      <c r="E125" s="102">
        <v>198.22499999999999</v>
      </c>
      <c r="F125" s="101" t="s">
        <v>139</v>
      </c>
      <c r="G125" s="102"/>
      <c r="H125" s="102"/>
      <c r="I125" s="102">
        <f>ROUND(E125*G125, 3)</f>
        <v>0</v>
      </c>
      <c r="J125" s="102">
        <f t="shared" si="10"/>
        <v>0</v>
      </c>
      <c r="L125" s="104">
        <f>E125*K125</f>
        <v>0</v>
      </c>
      <c r="O125" s="101">
        <v>20</v>
      </c>
      <c r="P125" s="101" t="s">
        <v>133</v>
      </c>
      <c r="V125" s="105" t="s">
        <v>43</v>
      </c>
      <c r="Z125" s="101" t="s">
        <v>327</v>
      </c>
      <c r="AA125" s="101" t="s">
        <v>133</v>
      </c>
      <c r="AB125" s="101">
        <v>8</v>
      </c>
    </row>
    <row r="126" spans="1:28" ht="20.399999999999999">
      <c r="A126" s="98">
        <v>78</v>
      </c>
      <c r="B126" s="99" t="s">
        <v>299</v>
      </c>
      <c r="C126" s="100" t="s">
        <v>328</v>
      </c>
      <c r="D126" s="121" t="s">
        <v>329</v>
      </c>
      <c r="F126" s="101" t="s">
        <v>95</v>
      </c>
      <c r="G126" s="102"/>
      <c r="H126" s="102">
        <f>ROUND(E126*G126, 3)</f>
        <v>0</v>
      </c>
      <c r="I126" s="102"/>
      <c r="J126" s="102">
        <f t="shared" si="10"/>
        <v>0</v>
      </c>
      <c r="O126" s="101">
        <v>20</v>
      </c>
      <c r="P126" s="101" t="s">
        <v>133</v>
      </c>
      <c r="V126" s="105" t="s">
        <v>205</v>
      </c>
      <c r="Z126" s="101" t="s">
        <v>321</v>
      </c>
      <c r="AB126" s="101">
        <v>7</v>
      </c>
    </row>
    <row r="127" spans="1:28">
      <c r="D127" s="134" t="s">
        <v>330</v>
      </c>
      <c r="E127" s="136">
        <f>J127</f>
        <v>0</v>
      </c>
      <c r="G127" s="102"/>
      <c r="H127" s="136">
        <f>SUM(H120:H126)</f>
        <v>0</v>
      </c>
      <c r="I127" s="136">
        <f>SUM(I120:I126)</f>
        <v>0</v>
      </c>
      <c r="J127" s="136">
        <f>SUM(J120:J126)</f>
        <v>0</v>
      </c>
      <c r="L127" s="135">
        <f>SUM(L120:L126)</f>
        <v>0</v>
      </c>
      <c r="N127" s="136">
        <f>SUM(N120:N126)</f>
        <v>0</v>
      </c>
      <c r="W127" s="106">
        <f>SUM(W120:W126)</f>
        <v>49.110999999999997</v>
      </c>
    </row>
    <row r="129" spans="1:28">
      <c r="B129" s="100" t="s">
        <v>331</v>
      </c>
    </row>
    <row r="130" spans="1:28">
      <c r="A130" s="98">
        <v>79</v>
      </c>
      <c r="B130" s="99" t="s">
        <v>332</v>
      </c>
      <c r="C130" s="100" t="s">
        <v>333</v>
      </c>
      <c r="D130" s="121" t="s">
        <v>389</v>
      </c>
      <c r="E130" s="102">
        <v>36.396000000000001</v>
      </c>
      <c r="F130" s="101" t="s">
        <v>139</v>
      </c>
      <c r="G130" s="102"/>
      <c r="H130" s="102">
        <f>ROUND(E130*G130, 3)</f>
        <v>0</v>
      </c>
      <c r="I130" s="102"/>
      <c r="J130" s="102">
        <f>ROUND(E130*G130, 3)</f>
        <v>0</v>
      </c>
      <c r="L130" s="104">
        <f>E130*K130</f>
        <v>0</v>
      </c>
      <c r="O130" s="101">
        <v>20</v>
      </c>
      <c r="P130" s="101" t="s">
        <v>133</v>
      </c>
      <c r="V130" s="105" t="s">
        <v>205</v>
      </c>
      <c r="W130" s="106">
        <v>6.66</v>
      </c>
      <c r="Z130" s="101" t="s">
        <v>334</v>
      </c>
      <c r="AB130" s="101">
        <v>7</v>
      </c>
    </row>
    <row r="131" spans="1:28">
      <c r="D131" s="134" t="s">
        <v>335</v>
      </c>
      <c r="E131" s="136">
        <f>J131</f>
        <v>0</v>
      </c>
      <c r="G131" s="102"/>
      <c r="H131" s="136">
        <f>SUM(H129:H130)</f>
        <v>0</v>
      </c>
      <c r="I131" s="136">
        <f>SUM(I129:I130)</f>
        <v>0</v>
      </c>
      <c r="J131" s="136">
        <f>SUM(J129:J130)</f>
        <v>0</v>
      </c>
      <c r="L131" s="135">
        <f>SUM(L129:L130)</f>
        <v>0</v>
      </c>
      <c r="N131" s="136">
        <f>SUM(N129:N130)</f>
        <v>0</v>
      </c>
      <c r="W131" s="106">
        <f>SUM(W129:W130)</f>
        <v>6.66</v>
      </c>
    </row>
    <row r="133" spans="1:28">
      <c r="B133" s="100" t="s">
        <v>336</v>
      </c>
    </row>
    <row r="134" spans="1:28">
      <c r="A134" s="98">
        <v>80</v>
      </c>
      <c r="B134" s="99" t="s">
        <v>337</v>
      </c>
      <c r="C134" s="100" t="s">
        <v>338</v>
      </c>
      <c r="D134" s="121" t="s">
        <v>339</v>
      </c>
      <c r="E134" s="102">
        <v>145.988</v>
      </c>
      <c r="F134" s="101" t="s">
        <v>139</v>
      </c>
      <c r="G134" s="102"/>
      <c r="H134" s="102">
        <f>ROUND(E134*G134, 3)</f>
        <v>0</v>
      </c>
      <c r="I134" s="102"/>
      <c r="J134" s="102">
        <f>ROUND(E134*G134, 3)</f>
        <v>0</v>
      </c>
      <c r="O134" s="101">
        <v>20</v>
      </c>
      <c r="P134" s="101" t="s">
        <v>133</v>
      </c>
      <c r="V134" s="105" t="s">
        <v>205</v>
      </c>
      <c r="W134" s="106">
        <v>2.774</v>
      </c>
      <c r="Z134" s="101" t="s">
        <v>340</v>
      </c>
      <c r="AB134" s="101">
        <v>7</v>
      </c>
    </row>
    <row r="135" spans="1:28" ht="20.399999999999999">
      <c r="A135" s="98">
        <v>81</v>
      </c>
      <c r="B135" s="99" t="s">
        <v>337</v>
      </c>
      <c r="C135" s="100" t="s">
        <v>341</v>
      </c>
      <c r="D135" s="121" t="s">
        <v>342</v>
      </c>
      <c r="E135" s="102">
        <v>145.988</v>
      </c>
      <c r="F135" s="101" t="s">
        <v>139</v>
      </c>
      <c r="G135" s="102"/>
      <c r="H135" s="102">
        <f>ROUND(E135*G135, 3)</f>
        <v>0</v>
      </c>
      <c r="I135" s="102"/>
      <c r="J135" s="102">
        <f>ROUND(E135*G135, 3)</f>
        <v>0</v>
      </c>
      <c r="L135" s="104">
        <f>E135*K135</f>
        <v>0</v>
      </c>
      <c r="O135" s="101">
        <v>20</v>
      </c>
      <c r="P135" s="101" t="s">
        <v>133</v>
      </c>
      <c r="V135" s="105" t="s">
        <v>205</v>
      </c>
      <c r="W135" s="106">
        <v>7.1529999999999996</v>
      </c>
      <c r="Z135" s="101" t="s">
        <v>340</v>
      </c>
      <c r="AB135" s="101">
        <v>7</v>
      </c>
    </row>
    <row r="136" spans="1:28">
      <c r="D136" s="134" t="s">
        <v>343</v>
      </c>
      <c r="E136" s="136">
        <f>J136</f>
        <v>0</v>
      </c>
      <c r="G136" s="102"/>
      <c r="H136" s="136">
        <f>SUM(H133:H135)</f>
        <v>0</v>
      </c>
      <c r="I136" s="136">
        <f>SUM(I133:I135)</f>
        <v>0</v>
      </c>
      <c r="J136" s="136">
        <f>SUM(J133:J135)</f>
        <v>0</v>
      </c>
      <c r="L136" s="135">
        <f>SUM(L133:L135)</f>
        <v>0</v>
      </c>
      <c r="N136" s="136">
        <f>SUM(N133:N135)</f>
        <v>0</v>
      </c>
      <c r="W136" s="106">
        <f>SUM(W133:W135)</f>
        <v>9.9269999999999996</v>
      </c>
    </row>
    <row r="138" spans="1:28">
      <c r="D138" s="134" t="s">
        <v>344</v>
      </c>
      <c r="E138" s="136">
        <f>J138</f>
        <v>0</v>
      </c>
      <c r="G138" s="102"/>
      <c r="H138" s="136">
        <f>+H57+H64+H76+H82+H100+H108+H118+H127+H131+H136</f>
        <v>0</v>
      </c>
      <c r="I138" s="136">
        <f>+I57+I64+I76+I82+I100+I108+I118+I127+I131+I136</f>
        <v>0</v>
      </c>
      <c r="J138" s="136">
        <f>+J57+J64+J76+J82+J100+J108+J118+J127+J131+J136</f>
        <v>0</v>
      </c>
      <c r="L138" s="135">
        <f>+L57+L64+L76+L82+L100+L108+L118+L127+L131+L136</f>
        <v>0</v>
      </c>
      <c r="N138" s="136">
        <f>+N57+N64+N76+N82+N100+N108+N118+N127+N131+N136</f>
        <v>0</v>
      </c>
      <c r="W138" s="106">
        <f>+W57+W64+W76+W82+W100+W108+W118+W127+W131+W136</f>
        <v>298.16200000000003</v>
      </c>
    </row>
    <row r="140" spans="1:28">
      <c r="B140" s="133" t="s">
        <v>345</v>
      </c>
    </row>
    <row r="141" spans="1:28">
      <c r="B141" s="100" t="s">
        <v>346</v>
      </c>
    </row>
    <row r="142" spans="1:28">
      <c r="A142" s="98">
        <v>82</v>
      </c>
      <c r="B142" s="99" t="s">
        <v>347</v>
      </c>
      <c r="C142" s="100" t="s">
        <v>348</v>
      </c>
      <c r="D142" s="121" t="s">
        <v>349</v>
      </c>
      <c r="E142" s="102">
        <v>160</v>
      </c>
      <c r="F142" s="101" t="s">
        <v>170</v>
      </c>
      <c r="G142" s="102"/>
      <c r="H142" s="102">
        <f>ROUND(E142*G142, 3)</f>
        <v>0</v>
      </c>
      <c r="I142" s="102"/>
      <c r="J142" s="102">
        <f>ROUND(E142*G142, 3)</f>
        <v>0</v>
      </c>
      <c r="O142" s="101">
        <v>20</v>
      </c>
      <c r="P142" s="101" t="s">
        <v>133</v>
      </c>
      <c r="V142" s="105" t="s">
        <v>350</v>
      </c>
      <c r="W142" s="106">
        <v>110.56</v>
      </c>
      <c r="Z142" s="101" t="s">
        <v>351</v>
      </c>
      <c r="AB142" s="101">
        <v>7</v>
      </c>
    </row>
    <row r="143" spans="1:28">
      <c r="A143" s="98">
        <v>83</v>
      </c>
      <c r="B143" s="99" t="s">
        <v>171</v>
      </c>
      <c r="C143" s="100" t="s">
        <v>352</v>
      </c>
      <c r="D143" s="121" t="s">
        <v>353</v>
      </c>
      <c r="E143" s="102">
        <v>160</v>
      </c>
      <c r="F143" s="101" t="s">
        <v>170</v>
      </c>
      <c r="G143" s="102"/>
      <c r="H143" s="102"/>
      <c r="I143" s="102">
        <f>ROUND(E143*G143, 3)</f>
        <v>0</v>
      </c>
      <c r="J143" s="102">
        <f>ROUND(E143*G143, 3)</f>
        <v>0</v>
      </c>
      <c r="O143" s="101">
        <v>20</v>
      </c>
      <c r="P143" s="101" t="s">
        <v>133</v>
      </c>
      <c r="V143" s="105" t="s">
        <v>43</v>
      </c>
      <c r="Z143" s="101" t="s">
        <v>354</v>
      </c>
      <c r="AA143" s="101" t="s">
        <v>133</v>
      </c>
      <c r="AB143" s="101">
        <v>8</v>
      </c>
    </row>
    <row r="144" spans="1:28">
      <c r="A144" s="98">
        <v>84</v>
      </c>
      <c r="B144" s="99" t="s">
        <v>347</v>
      </c>
      <c r="C144" s="100" t="s">
        <v>355</v>
      </c>
      <c r="D144" s="121" t="s">
        <v>356</v>
      </c>
      <c r="E144" s="102">
        <v>160</v>
      </c>
      <c r="F144" s="101" t="s">
        <v>170</v>
      </c>
      <c r="G144" s="102"/>
      <c r="H144" s="102">
        <f>ROUND(E144*G144, 3)</f>
        <v>0</v>
      </c>
      <c r="I144" s="102"/>
      <c r="J144" s="102">
        <f>ROUND(E144*G144, 3)</f>
        <v>0</v>
      </c>
      <c r="O144" s="101">
        <v>20</v>
      </c>
      <c r="P144" s="101" t="s">
        <v>133</v>
      </c>
      <c r="V144" s="105" t="s">
        <v>350</v>
      </c>
      <c r="Z144" s="101" t="s">
        <v>164</v>
      </c>
      <c r="AB144" s="101">
        <v>7</v>
      </c>
    </row>
    <row r="145" spans="1:28">
      <c r="D145" s="134" t="s">
        <v>357</v>
      </c>
      <c r="E145" s="136">
        <f>J145</f>
        <v>0</v>
      </c>
      <c r="G145" s="102"/>
      <c r="H145" s="136">
        <f>SUM(H140:H144)</f>
        <v>0</v>
      </c>
      <c r="I145" s="136">
        <f>SUM(I140:I144)</f>
        <v>0</v>
      </c>
      <c r="J145" s="136">
        <f>SUM(J140:J144)</f>
        <v>0</v>
      </c>
      <c r="L145" s="135">
        <f>SUM(L140:L144)</f>
        <v>0</v>
      </c>
      <c r="N145" s="136">
        <f>SUM(N140:N144)</f>
        <v>0</v>
      </c>
      <c r="W145" s="106">
        <f>SUM(W140:W144)</f>
        <v>110.56</v>
      </c>
    </row>
    <row r="147" spans="1:28">
      <c r="D147" s="134" t="s">
        <v>358</v>
      </c>
      <c r="E147" s="136">
        <f>J147</f>
        <v>0</v>
      </c>
      <c r="G147" s="102"/>
      <c r="H147" s="136">
        <f>+H145</f>
        <v>0</v>
      </c>
      <c r="I147" s="136">
        <f>+I145</f>
        <v>0</v>
      </c>
      <c r="J147" s="136">
        <f>+J145</f>
        <v>0</v>
      </c>
      <c r="L147" s="135">
        <f>+L145</f>
        <v>0</v>
      </c>
      <c r="N147" s="136">
        <f>+N145</f>
        <v>0</v>
      </c>
      <c r="W147" s="106">
        <f>+W145</f>
        <v>110.56</v>
      </c>
    </row>
    <row r="149" spans="1:28">
      <c r="B149" s="133" t="s">
        <v>359</v>
      </c>
    </row>
    <row r="150" spans="1:28">
      <c r="B150" s="145" t="s">
        <v>374</v>
      </c>
    </row>
    <row r="151" spans="1:28" ht="20.399999999999999">
      <c r="A151" s="98">
        <v>85</v>
      </c>
      <c r="B151" s="99" t="s">
        <v>360</v>
      </c>
      <c r="C151" s="100" t="s">
        <v>361</v>
      </c>
      <c r="D151" s="121" t="s">
        <v>362</v>
      </c>
      <c r="E151" s="102">
        <v>200</v>
      </c>
      <c r="F151" s="101" t="s">
        <v>167</v>
      </c>
      <c r="G151" s="102"/>
      <c r="H151" s="102">
        <f>ROUND(E151*G151, 3)</f>
        <v>0</v>
      </c>
      <c r="I151" s="102"/>
      <c r="J151" s="102">
        <f>ROUND(E151*G151, 3)</f>
        <v>0</v>
      </c>
      <c r="O151" s="101">
        <v>20</v>
      </c>
      <c r="P151" s="101" t="s">
        <v>133</v>
      </c>
      <c r="V151" s="105" t="s">
        <v>363</v>
      </c>
      <c r="W151" s="106">
        <v>200</v>
      </c>
      <c r="Z151" s="101" t="s">
        <v>164</v>
      </c>
      <c r="AB151" s="101">
        <v>7</v>
      </c>
    </row>
    <row r="152" spans="1:28">
      <c r="B152" s="146" t="s">
        <v>375</v>
      </c>
      <c r="G152" s="102"/>
      <c r="H152" s="102"/>
      <c r="I152" s="102"/>
      <c r="J152" s="102"/>
    </row>
    <row r="153" spans="1:28">
      <c r="A153" s="98">
        <v>86</v>
      </c>
      <c r="B153" s="99" t="s">
        <v>364</v>
      </c>
      <c r="C153" s="100" t="s">
        <v>365</v>
      </c>
      <c r="D153" s="121" t="s">
        <v>366</v>
      </c>
      <c r="E153" s="102">
        <v>1</v>
      </c>
      <c r="F153" s="101" t="s">
        <v>367</v>
      </c>
      <c r="G153" s="102"/>
      <c r="H153" s="102">
        <f>ROUND(E153*G153, 3)</f>
        <v>0</v>
      </c>
      <c r="I153" s="102"/>
      <c r="J153" s="102">
        <f>ROUND(E153*G153, 3)</f>
        <v>0</v>
      </c>
      <c r="O153" s="101">
        <v>20</v>
      </c>
      <c r="P153" s="101" t="s">
        <v>133</v>
      </c>
      <c r="V153" s="105" t="s">
        <v>363</v>
      </c>
      <c r="W153" s="106">
        <v>1</v>
      </c>
      <c r="Z153" s="101" t="s">
        <v>164</v>
      </c>
      <c r="AB153" s="101">
        <v>7</v>
      </c>
    </row>
    <row r="154" spans="1:28">
      <c r="A154" s="98">
        <v>87</v>
      </c>
      <c r="B154" s="99" t="s">
        <v>364</v>
      </c>
      <c r="C154" s="100" t="s">
        <v>368</v>
      </c>
      <c r="D154" s="121" t="s">
        <v>369</v>
      </c>
      <c r="E154" s="102">
        <v>1</v>
      </c>
      <c r="F154" s="101" t="s">
        <v>367</v>
      </c>
      <c r="G154" s="102"/>
      <c r="H154" s="102">
        <f>ROUND(E154*G154, 3)</f>
        <v>0</v>
      </c>
      <c r="I154" s="102"/>
      <c r="J154" s="102">
        <f>ROUND(E154*G154, 3)</f>
        <v>0</v>
      </c>
      <c r="O154" s="101">
        <v>20</v>
      </c>
      <c r="P154" s="101" t="s">
        <v>133</v>
      </c>
      <c r="V154" s="105" t="s">
        <v>363</v>
      </c>
      <c r="W154" s="106">
        <v>1</v>
      </c>
      <c r="Z154" s="101" t="s">
        <v>164</v>
      </c>
      <c r="AB154" s="101">
        <v>7</v>
      </c>
    </row>
    <row r="155" spans="1:28">
      <c r="A155" s="98">
        <v>88</v>
      </c>
      <c r="B155" s="99" t="s">
        <v>364</v>
      </c>
      <c r="C155" s="100" t="s">
        <v>370</v>
      </c>
      <c r="D155" s="121" t="s">
        <v>371</v>
      </c>
      <c r="E155" s="102">
        <v>1</v>
      </c>
      <c r="F155" s="101" t="s">
        <v>367</v>
      </c>
      <c r="G155" s="102"/>
      <c r="H155" s="102">
        <f>ROUND(E155*G155, 3)</f>
        <v>0</v>
      </c>
      <c r="I155" s="102"/>
      <c r="J155" s="102">
        <f>ROUND(E155*G155, 3)</f>
        <v>0</v>
      </c>
      <c r="O155" s="101">
        <v>20</v>
      </c>
      <c r="P155" s="101" t="s">
        <v>133</v>
      </c>
      <c r="V155" s="105" t="s">
        <v>363</v>
      </c>
      <c r="W155" s="106">
        <v>1</v>
      </c>
      <c r="Z155" s="101" t="s">
        <v>164</v>
      </c>
      <c r="AB155" s="101">
        <v>7</v>
      </c>
    </row>
    <row r="156" spans="1:28">
      <c r="D156" s="134" t="s">
        <v>372</v>
      </c>
      <c r="E156" s="136">
        <f>J156</f>
        <v>0</v>
      </c>
      <c r="G156" s="102"/>
      <c r="H156" s="136">
        <f>SUM(H149:H155)</f>
        <v>0</v>
      </c>
      <c r="I156" s="136">
        <f>SUM(I149:I155)</f>
        <v>0</v>
      </c>
      <c r="J156" s="136">
        <f>SUM(J149:J155)</f>
        <v>0</v>
      </c>
      <c r="L156" s="135">
        <f>SUM(L149:L155)</f>
        <v>0</v>
      </c>
      <c r="N156" s="136">
        <f>SUM(N149:N155)</f>
        <v>0</v>
      </c>
      <c r="W156" s="106">
        <f>SUM(W149:W155)</f>
        <v>203</v>
      </c>
    </row>
    <row r="158" spans="1:28">
      <c r="D158" s="134" t="s">
        <v>372</v>
      </c>
      <c r="E158" s="136">
        <f>J158</f>
        <v>0</v>
      </c>
      <c r="G158" s="102"/>
      <c r="H158" s="136">
        <f>+H156</f>
        <v>0</v>
      </c>
      <c r="I158" s="136">
        <f>+I156</f>
        <v>0</v>
      </c>
      <c r="J158" s="136">
        <f>+J156</f>
        <v>0</v>
      </c>
      <c r="L158" s="135">
        <f>+L156</f>
        <v>0</v>
      </c>
      <c r="N158" s="136">
        <f>+N156</f>
        <v>0</v>
      </c>
      <c r="W158" s="106">
        <f>+W156</f>
        <v>203</v>
      </c>
    </row>
    <row r="160" spans="1:28">
      <c r="D160" s="144" t="s">
        <v>373</v>
      </c>
      <c r="E160" s="136">
        <f>J160</f>
        <v>0</v>
      </c>
      <c r="G160" s="102"/>
      <c r="H160" s="136">
        <f>+H50+H138+H147+H158</f>
        <v>0</v>
      </c>
      <c r="I160" s="136">
        <f>+I50+I138+I147+I158</f>
        <v>0</v>
      </c>
      <c r="J160" s="136">
        <f>+J50+J138+J147+J158</f>
        <v>0</v>
      </c>
      <c r="L160" s="135">
        <f>+L50+L138+L147+L158</f>
        <v>0</v>
      </c>
      <c r="N160" s="136">
        <f>+N50+N138+N147+N158</f>
        <v>0</v>
      </c>
      <c r="W160" s="106">
        <f>+W50+W138+W147+W158</f>
        <v>1311.0330000000001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Kamil</cp:lastModifiedBy>
  <cp:lastPrinted>2020-02-17T14:05:11Z</cp:lastPrinted>
  <dcterms:created xsi:type="dcterms:W3CDTF">1999-04-06T07:39:42Z</dcterms:created>
  <dcterms:modified xsi:type="dcterms:W3CDTF">2020-04-23T11:05:54Z</dcterms:modified>
</cp:coreProperties>
</file>